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I:\JJCPA\Annual Expenditure Reports\FY 21-22\"/>
    </mc:Choice>
  </mc:AlternateContent>
  <xr:revisionPtr revIDLastSave="0" documentId="13_ncr:1_{29655482-D6AE-4209-8BE2-E2DB67175520}" xr6:coauthVersionLast="36" xr6:coauthVersionMax="4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725"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<sst xmlns="http://schemas.openxmlformats.org/spreadsheetml/2006/main" count="2379" uniqueCount="941">
  <si>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</si>
  <si>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</si>
  <si>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</si>
  <si>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</si>
  <si>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</si>
  <si>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</si>
  <si>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</si>
  <si>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</si>
  <si>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</si>
  <si>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</si>
  <si>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</si>
  <si>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</si>
  <si>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</si>
  <si>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</si>
  <si>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</si>
  <si>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</si>
  <si>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</si>
  <si>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</si>
  <si>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</si>
  <si>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</si>
  <si>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</si>
  <si>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</si>
  <si>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</si>
  <si>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</si>
  <si>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</si>
  <si>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</si>
  <si>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</si>
  <si>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</si>
  <si>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</si>
  <si>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</si>
  <si>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</si>
  <si>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</si>
  <si>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</si>
  <si>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</si>
  <si>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</si>
  <si>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</si>
  <si>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</si>
  <si>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</si>
  <si>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</si>
  <si>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</si>
  <si>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</si>
  <si>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</si>
  <si>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</si>
  <si>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</si>
  <si>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</si>
  <si>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</si>
  <si>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</si>
  <si>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</si>
  <si>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</si>
  <si>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</si>
  <si>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</si>
  <si>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</si>
  <si>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</si>
  <si>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</si>
  <si>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</si>
  <si>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</si>
  <si>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</si>
  <si>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</si>
  <si>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</si>
  <si>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</si>
  <si>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</si>
  <si>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</si>
  <si>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</si>
  <si>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</si>
  <si>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</si>
  <si>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</si>
  <si>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</si>
  <si>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</si>
  <si>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</si>
  <si>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</si>
  <si>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</si>
  <si>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</si>
  <si>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</si>
  <si>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</si>
  <si>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</si>
  <si>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</si>
  <si>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</si>
  <si>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</si>
  <si>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</si>
  <si>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</si>
  <si>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</si>
  <si>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</si>
  <si>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</si>
  <si>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</si>
  <si>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</si>
  <si>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</si>
  <si>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</si>
  <si>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</si>
  <si>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</si>
  <si>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</si>
  <si>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</si>
  <si>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</si>
  <si>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</si>
  <si>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</si>
  <si>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</si>
  <si>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</si>
  <si>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</si>
  <si>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</si>
  <si>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</si>
  <si>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</si>
  <si>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</si>
  <si>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</si>
  <si>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</si>
  <si>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</si>
  <si>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</si>
  <si>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</si>
  <si>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</si>
  <si>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</si>
  <si>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</si>
  <si>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</si>
  <si>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</si>
  <si>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</si>
  <si>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</si>
  <si>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</si>
  <si>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</si>
  <si>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</si>
  <si>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</si>
  <si>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</si>
  <si>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</si>
  <si>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</si>
  <si>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</si>
  <si>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</si>
  <si>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</si>
  <si>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</si>
  <si>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</si>
  <si>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</si>
  <si>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</si>
  <si>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</si>
  <si>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</si>
  <si>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</si>
  <si>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</si>
  <si>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</si>
  <si>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</si>
  <si>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</si>
  <si>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</si>
  <si>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</si>
  <si>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</si>
  <si>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</si>
  <si>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</si>
  <si>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</si>
  <si>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</si>
  <si>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</si>
  <si>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</si>
  <si>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</si>
  <si>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</si>
  <si>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</si>
  <si>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</si>
  <si>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</si>
  <si>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</si>
  <si>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</si>
  <si>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</si>
  <si>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</si>
  <si>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</si>
  <si>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</si>
  <si>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</si>
  <si>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</si>
  <si>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</si>
  <si>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</si>
  <si>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</si>
  <si>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</si>
  <si>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</si>
  <si>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</si>
  <si>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</si>
  <si>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</si>
  <si>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</si>
  <si>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</si>
  <si>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</si>
  <si>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</si>
  <si>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</si>
  <si>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</si>
  <si>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</si>
  <si>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</si>
  <si>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</si>
  <si>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</si>
  <si>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</si>
  <si>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</si>
  <si>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</si>
  <si>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</si>
  <si>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</si>
  <si>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</si>
  <si>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</si>
  <si>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</si>
  <si>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</si>
  <si>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</si>
  <si>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</si>
  <si>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</si>
  <si>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</si>
  <si>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</si>
  <si>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</si>
  <si>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</si>
  <si>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</si>
  <si>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</si>
  <si>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</si>
  <si>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</si>
  <si>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</si>
  <si>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</si>
  <si>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</si>
  <si>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</si>
  <si>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</si>
  <si>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</si>
  <si>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</si>
  <si>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</si>
  <si>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</si>
  <si>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</si>
  <si>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</si>
  <si>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</si>
  <si>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</si>
  <si>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</si>
  <si>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</si>
  <si>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</si>
  <si>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</si>
  <si>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</si>
  <si>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</si>
  <si>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</si>
  <si>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</si>
  <si>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</si>
  <si>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</si>
  <si>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</si>
  <si>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</si>
  <si>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</si>
  <si>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</si>
  <si>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</si>
  <si>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</si>
  <si>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</si>
  <si>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</si>
  <si>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</si>
  <si>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</si>
  <si>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</si>
  <si>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</si>
  <si>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</si>
  <si>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</si>
  <si>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</si>
  <si>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</si>
  <si>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</si>
  <si>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</si>
  <si>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</si>
  <si>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</si>
  <si>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</si>
  <si>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</si>
  <si>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</si>
  <si>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</si>
  <si>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</si>
  <si>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</si>
  <si>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</si>
  <si>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</si>
  <si>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</si>
  <si>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</si>
  <si>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</si>
  <si>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</si>
  <si>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</si>
  <si>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</si>
  <si>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</si>
  <si>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</si>
  <si>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</si>
  <si>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</si>
  <si>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</si>
  <si>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</si>
  <si>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</si>
  <si>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</si>
  <si>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</si>
  <si>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</si>
  <si>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</si>
  <si>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</si>
  <si>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</si>
  <si>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</si>
  <si>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</si>
  <si>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</si>
  <si>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</si>
  <si>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</si>
  <si>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</si>
  <si>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</si>
  <si>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</si>
  <si>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</si>
  <si>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</si>
  <si>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</si>
  <si>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</si>
  <si>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</si>
  <si>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</si>
  <si>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</si>
  <si>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</si>
  <si>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</si>
  <si>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</si>
  <si>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</si>
  <si>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</si>
  <si>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</si>
  <si>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</si>
  <si>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</si>
  <si>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</si>
  <si>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</si>
  <si>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</si>
  <si>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</si>
  <si>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</si>
  <si>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</si>
  <si>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</si>
  <si>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</si>
  <si>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</si>
  <si>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</si>
  <si>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</si>
  <si>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</si>
  <si>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</si>
  <si>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</si>
  <si>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</si>
  <si>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</si>
  <si>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</si>
  <si>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</si>
  <si>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</si>
  <si>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</si>
  <si>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</si>
  <si>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</si>
  <si>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</si>
  <si>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</si>
  <si>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</si>
  <si>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</si>
  <si>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</si>
  <si>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</si>
  <si>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</si>
  <si>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</si>
  <si>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</si>
  <si>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</si>
  <si>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</si>
  <si>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</si>
  <si>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</si>
  <si>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</si>
  <si>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</si>
  <si>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</si>
  <si>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</si>
  <si>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</si>
  <si>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</si>
  <si>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</si>
  <si>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</si>
  <si>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</si>
  <si>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</si>
  <si>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</si>
  <si>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</si>
  <si>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</si>
  <si>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</si>
  <si>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</si>
  <si>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</si>
  <si>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</si>
  <si>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</si>
  <si>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</si>
  <si>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</si>
  <si>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</si>
  <si>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</si>
  <si>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</si>
  <si>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</si>
  <si>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</si>
  <si>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</si>
  <si>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</si>
  <si>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</si>
  <si>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</si>
  <si>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</si>
  <si>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</si>
  <si>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</si>
  <si>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</si>
  <si>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</si>
  <si>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</si>
  <si>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</si>
  <si>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</si>
  <si>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</si>
  <si>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</si>
  <si>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</si>
  <si>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</si>
  <si>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</si>
  <si>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</si>
  <si>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</si>
  <si>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</si>
  <si>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</si>
  <si>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</si>
  <si>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</si>
  <si>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</si>
  <si>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</si>
  <si>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</si>
  <si>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</si>
  <si>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</si>
  <si>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</si>
  <si>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</si>
  <si>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</si>
  <si>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</si>
  <si>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</si>
  <si>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</si>
  <si>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</si>
  <si>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</si>
  <si>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</si>
  <si>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</si>
  <si>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</si>
  <si>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</si>
  <si>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</si>
  <si>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</si>
  <si>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</si>
  <si>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</si>
  <si>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</si>
  <si>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</si>
  <si>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</si>
  <si>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</si>
  <si>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</si>
  <si>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</si>
  <si>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</si>
  <si>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</si>
  <si>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</si>
  <si>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</si>
  <si>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</si>
  <si>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</si>
  <si>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</si>
  <si>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</si>
  <si>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</si>
  <si>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</si>
  <si>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</si>
  <si>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</si>
  <si>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</si>
  <si>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</si>
  <si>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</si>
  <si>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</si>
  <si>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</si>
  <si>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</si>
  <si>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</si>
  <si>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</si>
  <si>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</si>
  <si>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</si>
  <si>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</si>
  <si>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</si>
  <si>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</si>
  <si>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</si>
  <si>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</si>
  <si>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</si>
  <si>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</si>
  <si>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</si>
  <si>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</si>
  <si>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</si>
  <si>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</si>
  <si>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</si>
  <si>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</si>
  <si>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</si>
  <si>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</si>
  <si>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</si>
  <si>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</si>
  <si>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</si>
  <si>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</si>
  <si>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</si>
  <si>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</si>
  <si>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</si>
  <si>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</si>
  <si>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</si>
  <si>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</si>
  <si>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</si>
  <si>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</si>
  <si>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</si>
  <si>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</si>
  <si>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</si>
  <si>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</si>
  <si>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</si>
  <si>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</si>
  <si>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</si>
  <si>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</si>
  <si>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</si>
  <si>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</si>
  <si>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</si>
  <si>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</si>
  <si>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</si>
  <si>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</si>
  <si>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</si>
  <si>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</si>
  <si>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</si>
  <si>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</si>
  <si>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</si>
  <si>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</si>
  <si>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</si>
  <si>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</si>
  <si>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</si>
  <si>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</si>
  <si>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</si>
  <si>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</si>
  <si>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</si>
  <si>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</si>
  <si>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</si>
  <si>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</si>
  <si>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</si>
  <si>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</si>
  <si>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</si>
  <si>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</si>
  <si>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</si>
  <si>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</si>
  <si>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</si>
  <si>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</si>
  <si>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</si>
  <si>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</si>
  <si>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</si>
  <si>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</si>
  <si>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</si>
  <si>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</si>
  <si>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</si>
  <si>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</si>
  <si>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</si>
  <si>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</si>
  <si>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</si>
  <si>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</si>
  <si>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</si>
  <si>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</si>
  <si>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</si>
  <si>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</si>
  <si>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</si>
  <si>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</si>
  <si>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</si>
  <si>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</si>
  <si>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</si>
  <si>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</si>
  <si>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</si>
  <si>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</si>
  <si>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</si>
  <si>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</si>
  <si>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</si>
  <si>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</si>
  <si>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</si>
  <si>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</si>
  <si>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</si>
  <si>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</si>
  <si>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</si>
  <si>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</si>
  <si>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</si>
  <si>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</si>
  <si>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</si>
  <si>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</si>
  <si>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</si>
  <si>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</si>
  <si>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</si>
  <si>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</si>
  <si>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</si>
  <si>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</si>
  <si>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</si>
  <si>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</si>
  <si>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</si>
  <si>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</si>
  <si>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</si>
  <si>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</si>
  <si>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</si>
  <si>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</si>
  <si>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</si>
  <si>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</si>
  <si>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</si>
  <si>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</si>
  <si>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</si>
  <si>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</si>
  <si>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</si>
  <si>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</si>
  <si>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</si>
  <si>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</si>
  <si>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</si>
  <si>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</si>
  <si>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</si>
  <si>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</si>
  <si>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</si>
  <si>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</si>
  <si>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</si>
  <si>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</si>
  <si>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</si>
  <si>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</si>
  <si>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</si>
  <si>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</si>
  <si>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</si>
  <si>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</si>
  <si>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</si>
  <si>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</si>
  <si>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</si>
  <si>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</si>
  <si>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</si>
  <si>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</si>
  <si>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</si>
  <si>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</si>
  <si>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</si>
  <si>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</si>
  <si>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</si>
  <si>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</si>
  <si>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</si>
  <si>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</si>
  <si>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</si>
  <si>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</si>
  <si>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</si>
  <si>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</si>
  <si>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</si>
  <si>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</si>
  <si>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</si>
  <si>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</si>
  <si>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</si>
  <si>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</si>
  <si>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</si>
  <si>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</si>
  <si>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</si>
  <si>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</si>
  <si>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</si>
  <si>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</si>
  <si>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</si>
  <si>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</si>
  <si>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</si>
  <si>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</si>
  <si>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</si>
  <si>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</si>
  <si>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</si>
  <si>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</si>
  <si>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</si>
  <si>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</si>
  <si>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</si>
  <si>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</si>
  <si>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</si>
  <si>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</si>
  <si>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</si>
  <si>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</si>
  <si>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</si>
  <si>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</si>
  <si>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</si>
  <si>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</si>
  <si>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</si>
  <si>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</si>
  <si>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</si>
  <si>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</si>
  <si>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</si>
  <si>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</si>
  <si>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</si>
  <si>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</si>
  <si>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</si>
  <si>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</si>
  <si>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</si>
  <si>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</si>
  <si>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</si>
  <si>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</si>
  <si>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</si>
  <si>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</si>
  <si>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</si>
  <si>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</si>
  <si>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</si>
  <si>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</si>
  <si>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</si>
  <si>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</si>
  <si>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</si>
  <si>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</si>
  <si>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</si>
  <si>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</si>
  <si>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</si>
  <si>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</si>
  <si>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</si>
  <si>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</si>
  <si>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</si>
  <si>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</si>
  <si>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</si>
  <si>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</si>
  <si>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</si>
  <si>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</si>
  <si>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</si>
  <si>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</si>
  <si>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</si>
  <si>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</si>
  <si>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</si>
  <si>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</si>
  <si>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</si>
  <si>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</si>
  <si>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</si>
  <si>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</si>
  <si>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</si>
  <si>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</si>
  <si>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</si>
  <si>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</si>
  <si>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</si>
  <si>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</si>
  <si>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</si>
  <si>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</si>
  <si>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</si>
  <si>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</si>
  <si>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</si>
  <si>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</si>
  <si>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</si>
  <si>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</si>
  <si>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</si>
  <si>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</si>
  <si>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</si>
  <si>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</si>
  <si>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</si>
  <si>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</si>
  <si>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</si>
  <si>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</si>
  <si>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</si>
  <si>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</si>
  <si>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</si>
  <si>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</si>
  <si>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</si>
  <si>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</si>
  <si>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</si>
  <si>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</si>
  <si>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</si>
  <si>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</si>
  <si>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</si>
  <si>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</si>
  <si>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</si>
  <si>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</si>
  <si>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</si>
  <si>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</si>
  <si>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</si>
  <si>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</si>
  <si>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</si>
  <si>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</si>
  <si>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</si>
  <si>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</si>
  <si>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</si>
  <si>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</si>
  <si>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</si>
  <si>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</si>
  <si>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</si>
  <si>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</si>
  <si>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</si>
  <si>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</si>
  <si>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</si>
  <si>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</si>
  <si>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</si>
  <si>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</si>
  <si>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</si>
  <si>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</si>
  <si>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</si>
  <si>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</si>
  <si>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</si>
  <si>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</si>
  <si>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</si>
  <si>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</si>
  <si>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</si>
  <si>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</si>
  <si>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</si>
  <si>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</si>
  <si>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</si>
  <si>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</si>
  <si>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</si>
  <si>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</si>
  <si>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</si>
  <si>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</si>
  <si>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</si>
  <si>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</si>
  <si>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</si>
  <si>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</si>
  <si>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</si>
  <si>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</si>
  <si>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</si>
  <si>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</si>
  <si>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</si>
  <si>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</si>
  <si>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</si>
  <si>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</si>
  <si>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</si>
  <si>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</si>
  <si>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</si>
  <si>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</si>
  <si>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</si>
  <si>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</si>
  <si>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</si>
  <si>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</si>
  <si>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</si>
  <si>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</si>
  <si>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</si>
  <si>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</si>
  <si>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</si>
  <si>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</si>
  <si>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</si>
  <si>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</si>
  <si>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</si>
  <si>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</si>
  <si>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</si>
  <si>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</si>
  <si>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</si>
  <si>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</si>
  <si>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</si>
  <si>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</si>
  <si>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</si>
  <si>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</si>
  <si>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</si>
  <si>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</si>
  <si>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</si>
  <si>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</si>
  <si>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</si>
  <si>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</si>
  <si>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</si>
  <si>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</si>
  <si>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</si>
  <si>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</si>
  <si>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</si>
  <si>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</si>
  <si>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</si>
  <si>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</si>
  <si>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</si>
  <si>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</si>
  <si>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</si>
  <si>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</si>
  <si>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</si>
  <si>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</si>
  <si>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</si>
  <si>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</si>
  <si>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</si>
  <si>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</si>
  <si>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</si>
  <si>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</si>
  <si>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</si>
  <si>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</si>
  <si>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</si>
  <si>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</si>
  <si>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</si>
  <si>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</si>
  <si>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</si>
  <si>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</si>
  <si>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</si>
  <si>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</si>
  <si>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</si>
  <si>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</si>
  <si>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</si>
  <si>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</si>
  <si>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</si>
  <si>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</si>
  <si>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</si>
  <si>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</si>
  <si>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</si>
  <si>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</si>
  <si>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</si>
  <si>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</si>
  <si>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</si>
  <si>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</si>
  <si>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</si>
  <si>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</si>
  <si>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</si>
  <si>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</si>
  <si>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</si>
  <si>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</si>
  <si>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</si>
  <si>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</si>
  <si>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</si>
  <si>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</si>
  <si>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</si>
  <si>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</si>
  <si>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</si>
  <si>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</si>
  <si>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</si>
  <si>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</si>
  <si>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</si>
  <si>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</si>
  <si>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</si>
  <si>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</si>
  <si>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</si>
  <si>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</si>
  <si>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</si>
  <si>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</si>
  <si>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</si>
  <si>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</si>
  <si>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</si>
  <si>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</si>
  <si>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</si>
  <si>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</si>
  <si>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</si>
  <si>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</si>
  <si>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</si>
  <si>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</si>
  <si>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</si>
  <si>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</si>
  <si>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</si>
  <si>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</si>
  <si>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</si>
  <si>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</si>
  <si>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</si>
  <si>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</si>
  <si>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</si>
  <si>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</si>
  <si>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</si>
  <si>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</si>
  <si>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</si>
  <si>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</si>
  <si>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</si>
  <si>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</si>
  <si>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</si>
  <si>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</si>
  <si>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</si>
  <si>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</si>
  <si>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</si>
  <si>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</si>
  <si>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</si>
  <si>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</si>
  <si>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</si>
  <si>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</si>
  <si>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</si>
  <si>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</si>
  <si>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</si>
  <si>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</si>
  <si>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</si>
  <si>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</si>
  <si>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</si>
  <si>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</si>
  <si>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</si>
  <si>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</si>
  <si>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</si>
  <si>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</si>
  <si>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</si>
  <si>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</si>
  <si>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</si>
  <si>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</si>
  <si>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</si>
  <si>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</si>
  <si>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</si>
  <si>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</si>
  <si>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</si>
  <si>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</si>
  <si>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</si>
  <si>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</si>
  <si>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</si>
  <si>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</si>
  <si>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</si>
  <si>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</si>
  <si>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</si>
  <si>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</si>
  <si>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</si>
  <si>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</si>
  <si>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</si>
  <si>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</si>
  <si>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</si>
  <si>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</si>
  <si>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</si>
  <si>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</si>
  <si>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</si>
  <si>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</si>
  <si>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</si>
  <si>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</si>
  <si>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</si>
  <si>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</si>
  <si>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</si>
  <si>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</si>
  <si>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</si>
  <si>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</si>
  <si>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</si>
  <si>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</si>
  <si>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</si>
  <si>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Ruby Fierro</t>
  </si>
  <si>
    <t xml:space="preserve">Chief Probation Officer </t>
  </si>
  <si>
    <t>rfierro@trinitycounty.org</t>
  </si>
  <si>
    <t>Lance Floerke</t>
  </si>
  <si>
    <t>Assistant Chief</t>
  </si>
  <si>
    <t>530 623-1204</t>
  </si>
  <si>
    <t>lfloerke@trinitycounty.org</t>
  </si>
  <si>
    <t>Risk-Needs-Responsivity (RNR) Model Based Services</t>
  </si>
  <si>
    <t>Youth Prevention / Intervention Program</t>
  </si>
  <si>
    <t>There is no statistically significant data trends or abnormalties to report or study when the overall numbers are so small.  Data can be drastically erratic as it can easily change by a single child.</t>
  </si>
  <si>
    <t xml:space="preserve">YOBG funds were used to contine to provide staffing for conducting comprehensive assessments on new and ongoing juvenile cases, provide case planning and intensive home supervision to our highest risk juvenile population, and assist in diverting youth away from higher levels of care and incarceration.  The tool we are using for determination of juvenile risk is the PACT assessment, which screens for level of risk.  Higher risk youth who are at the greatest risk of commitment to the Secure Track are provided more intensive supervision and services by a seasoned Deputy Probation Officer, and all services and intervention strategies align with the Risk-Needs-Responsivity (RNR) model of evidence-based practices.  </t>
  </si>
  <si>
    <t xml:space="preserve">JJCPA funds were used to continue to provide staffing and support to on-going efforts related to our School-Based Prevention/Intervention Program.  This program plays a key role in the school SMART team which assists in crisis response to ensure youth safety, and also provides general education, prevention, and intervention services to students through a variety of methods and incorporates a school-based restorative justice model. School based restorative justice helps support youth not coming into the juvenile justice system unless legally necessary and all other options are not feasible or practical.  This program is one of the primary reasons why Trinity County's juvenile incarceration and ward rates remain as low as they 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</si>
</sst>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floerke@trinitycounty.org" TargetMode="External"/><Relationship Id="rId1" Type="http://schemas.openxmlformats.org/officeDocument/2006/relationships/hyperlink" Target="mailto:rfierro@trinity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200" zoomScaleNormal="200" workbookViewId="0">
      <pane ySplit="6" topLeftCell="A8" activePane="bottomLeft" state="frozen"/>
      <selection pane="bottomLeft" activeCell="K17" sqref="K17"/>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455</v>
      </c>
      <c r="B24" s="244"/>
      <c r="C24" s="244"/>
      <c r="D24" s="244"/>
      <c r="E24" s="245"/>
      <c r="F24" s="246">
        <v>44833</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934</v>
      </c>
      <c r="B29" s="235"/>
      <c r="C29" s="236"/>
      <c r="D29" s="280" t="s">
        <v>931</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932</v>
      </c>
      <c r="B32" s="241"/>
      <c r="C32" s="241"/>
      <c r="D32" s="241"/>
      <c r="E32" s="241"/>
      <c r="F32" s="240" t="s">
        <v>933</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934</v>
      </c>
      <c r="B34" s="235"/>
      <c r="C34" s="236"/>
      <c r="D34" s="237" t="s">
        <v>935</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34 C29"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E88C5730-0E22-4025-9810-D87BAF71350E}"/>
    <hyperlink ref="D34" r:id="rId2" xr:uid="{95651533-9926-47C5-9B40-828515BDC6B0}"/>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Trinity</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Trinity</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Trinity</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Trinity</v>
      </c>
    </row>
    <row r="2" spans="1:2" x14ac:dyDescent="0.2">
      <c r="A2" t="s">
        <v>541</v>
      </c>
      <c r="B2" s="25">
        <f>Reportdate</f>
        <v>44833</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Ruby Fierro</v>
      </c>
    </row>
    <row r="10" spans="1:2" x14ac:dyDescent="0.2">
      <c r="A10" t="s">
        <v>218</v>
      </c>
      <c r="B10" t="str">
        <f>primarytitle</f>
        <v xml:space="preserve">Chief Probation Officer </v>
      </c>
    </row>
    <row r="11" spans="1:2" x14ac:dyDescent="0.2">
      <c r="A11" t="s">
        <v>217</v>
      </c>
      <c r="B11" t="str">
        <f>primphone</f>
        <v>530 623-1204</v>
      </c>
    </row>
    <row r="12" spans="1:2" x14ac:dyDescent="0.2">
      <c r="A12" t="s">
        <v>193</v>
      </c>
      <c r="B12" s="10" t="str">
        <f>preemail</f>
        <v>rfierro@trinitycounty.org</v>
      </c>
    </row>
    <row r="13" spans="1:2" x14ac:dyDescent="0.2">
      <c r="A13" t="s">
        <v>365</v>
      </c>
      <c r="B13" t="str">
        <f>seccontact</f>
        <v>Lance Floerke</v>
      </c>
    </row>
    <row r="14" spans="1:2" x14ac:dyDescent="0.2">
      <c r="A14" t="s">
        <v>366</v>
      </c>
      <c r="B14" t="str">
        <f>seccontitle</f>
        <v>Assistant Chief</v>
      </c>
    </row>
    <row r="15" spans="1:2" x14ac:dyDescent="0.2">
      <c r="A15" t="s">
        <v>367</v>
      </c>
      <c r="B15" t="str">
        <f>secphone</f>
        <v>530 623-1204</v>
      </c>
    </row>
    <row r="16" spans="1:2" x14ac:dyDescent="0.2">
      <c r="A16" t="s">
        <v>368</v>
      </c>
      <c r="B16" t="str">
        <f>secemail</f>
        <v>lfloerke@trinitycounty.org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116469</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531</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117000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Trinity</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Trinity</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117000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Trinity</v>
      </c>
      <c r="B2" s="25">
        <f>Reportdate</f>
        <v>44833</v>
      </c>
      <c r="C2" s="24" t="e">
        <f>Chief</f>
        <v>#REF!</v>
      </c>
      <c r="D2" t="e">
        <f>Chiefphone2</f>
        <v>#REF!</v>
      </c>
      <c r="E2" s="10" t="e">
        <f>Address</f>
        <v>#REF!</v>
      </c>
      <c r="F2" s="10" t="e">
        <f>City</f>
        <v>#REF!</v>
      </c>
      <c r="G2" s="9" t="e">
        <f>ZIP</f>
        <v>#REF!</v>
      </c>
      <c r="H2" s="10" t="e">
        <f>Chiefemail2</f>
        <v>#REF!</v>
      </c>
      <c r="I2" t="str">
        <f>primcontact</f>
        <v>Ruby Fierro</v>
      </c>
      <c r="J2" t="str">
        <f>primarytitle</f>
        <v xml:space="preserve">Chief Probation Officer </v>
      </c>
      <c r="K2" t="str">
        <f>primphone</f>
        <v>530 623-1204</v>
      </c>
      <c r="L2" s="10" t="str">
        <f>preemail</f>
        <v>rfierro@trinitycounty.org</v>
      </c>
      <c r="M2" t="str">
        <f>seccontact</f>
        <v>Lance Floerke</v>
      </c>
      <c r="N2" t="str">
        <f>seccontitle</f>
        <v>Assistant Chief</v>
      </c>
      <c r="O2" t="str">
        <f>secphone</f>
        <v>530 623-1204</v>
      </c>
      <c r="P2" t="str">
        <f>secemail</f>
        <v>lfloerke@trinitycounty.org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116469</v>
      </c>
      <c r="AH2" s="11">
        <f>t1jjcpaserv</f>
        <v>0</v>
      </c>
      <c r="AI2" s="11">
        <f>t1jjcpaprof</f>
        <v>0</v>
      </c>
      <c r="AJ2" s="11">
        <f>t1jjcpacbo</f>
        <v>0</v>
      </c>
      <c r="AK2" s="11">
        <f>t1jjcpaequip</f>
        <v>0</v>
      </c>
      <c r="AL2" s="11">
        <f>t1jjcpaadmin</f>
        <v>531</v>
      </c>
      <c r="AM2" s="11">
        <f>t1jjcpaothr1</f>
        <v>0</v>
      </c>
      <c r="AN2" s="11">
        <f>t1jjcpaothr2</f>
        <v>0</v>
      </c>
      <c r="AO2" s="11">
        <f>t1jjcpaothr3</f>
        <v>0</v>
      </c>
      <c r="AP2" s="11">
        <f>t1jjcpatot</f>
        <v>117000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Trinity</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Trinity</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117000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14" sqref="I14:J14"/>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Trinity</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4</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13</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17</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c r="J14" s="302"/>
      <c r="K14" s="97"/>
      <c r="L14" s="97"/>
      <c r="M14" s="97"/>
      <c r="N14" s="97"/>
      <c r="O14" s="98"/>
    </row>
    <row r="15" spans="1:24" ht="14.25" x14ac:dyDescent="0.2">
      <c r="A15" s="91"/>
      <c r="B15" s="45"/>
      <c r="C15" s="128"/>
      <c r="D15" s="128"/>
      <c r="E15" s="310" t="s">
        <v>815</v>
      </c>
      <c r="F15" s="310"/>
      <c r="G15" s="310"/>
      <c r="H15" s="310"/>
      <c r="I15" s="304"/>
      <c r="J15" s="305"/>
      <c r="K15" s="97"/>
      <c r="L15" s="97"/>
      <c r="M15" s="97"/>
      <c r="N15" s="97"/>
      <c r="O15" s="98"/>
    </row>
    <row r="16" spans="1:24" ht="15" x14ac:dyDescent="0.25">
      <c r="A16" s="102"/>
      <c r="B16" s="45"/>
      <c r="C16" s="128"/>
      <c r="D16" s="128"/>
      <c r="E16" s="306" t="s">
        <v>827</v>
      </c>
      <c r="F16" s="306"/>
      <c r="G16" s="306"/>
      <c r="H16" s="306"/>
      <c r="I16" s="311">
        <f>SUM(I14:J15)</f>
        <v>0</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c r="J20" s="302"/>
      <c r="K20" s="97"/>
      <c r="L20" s="97"/>
      <c r="M20" s="97"/>
      <c r="N20" s="97"/>
      <c r="O20" s="98"/>
    </row>
    <row r="21" spans="1:24" ht="14.25" x14ac:dyDescent="0.2">
      <c r="A21" s="102"/>
      <c r="B21" s="128"/>
      <c r="C21" s="128"/>
      <c r="D21" s="128"/>
      <c r="E21" s="310" t="s">
        <v>818</v>
      </c>
      <c r="F21" s="310"/>
      <c r="G21" s="310"/>
      <c r="H21" s="310"/>
      <c r="I21" s="313"/>
      <c r="J21" s="314"/>
      <c r="K21" s="97"/>
      <c r="L21" s="97"/>
      <c r="M21" s="97"/>
      <c r="N21" s="97"/>
      <c r="O21" s="98"/>
    </row>
    <row r="22" spans="1:24" ht="14.25" x14ac:dyDescent="0.2">
      <c r="A22" s="102"/>
      <c r="B22" s="128"/>
      <c r="C22" s="128"/>
      <c r="D22" s="128"/>
      <c r="E22" s="300" t="s">
        <v>819</v>
      </c>
      <c r="F22" s="300"/>
      <c r="G22" s="300"/>
      <c r="H22" s="300"/>
      <c r="I22" s="301"/>
      <c r="J22" s="302"/>
      <c r="K22" s="97"/>
      <c r="L22" s="97"/>
      <c r="M22" s="97"/>
      <c r="N22" s="97"/>
      <c r="O22" s="98"/>
    </row>
    <row r="23" spans="1:24" ht="14.25" x14ac:dyDescent="0.2">
      <c r="A23" s="102"/>
      <c r="B23" s="128"/>
      <c r="C23" s="128"/>
      <c r="D23" s="128"/>
      <c r="E23" s="310" t="s">
        <v>820</v>
      </c>
      <c r="F23" s="310"/>
      <c r="G23" s="310"/>
      <c r="H23" s="310"/>
      <c r="I23" s="304"/>
      <c r="J23" s="305"/>
      <c r="K23" s="97"/>
      <c r="L23" s="97"/>
      <c r="M23" s="97"/>
      <c r="N23" s="97"/>
      <c r="O23" s="98"/>
    </row>
    <row r="24" spans="1:24" ht="14.25" x14ac:dyDescent="0.2">
      <c r="A24" s="102"/>
      <c r="B24" s="128"/>
      <c r="C24" s="128"/>
      <c r="D24" s="128"/>
      <c r="E24" s="300" t="s">
        <v>821</v>
      </c>
      <c r="F24" s="300"/>
      <c r="G24" s="300"/>
      <c r="H24" s="300"/>
      <c r="I24" s="301"/>
      <c r="J24" s="302"/>
      <c r="K24" s="97"/>
      <c r="L24" s="97"/>
      <c r="M24" s="97"/>
      <c r="N24" s="97"/>
      <c r="O24" s="98"/>
    </row>
    <row r="25" spans="1:24" ht="14.25" x14ac:dyDescent="0.2">
      <c r="A25" s="102"/>
      <c r="B25" s="128"/>
      <c r="C25" s="128"/>
      <c r="D25" s="128"/>
      <c r="E25" s="310" t="s">
        <v>822</v>
      </c>
      <c r="F25" s="310"/>
      <c r="G25" s="310"/>
      <c r="H25" s="310"/>
      <c r="I25" s="304"/>
      <c r="J25" s="305"/>
      <c r="K25" s="97"/>
      <c r="L25" s="97"/>
      <c r="M25" s="97"/>
      <c r="N25" s="97"/>
      <c r="O25" s="98"/>
    </row>
    <row r="26" spans="1:24" ht="14.25" x14ac:dyDescent="0.2">
      <c r="A26" s="102"/>
      <c r="B26" s="128"/>
      <c r="C26" s="128"/>
      <c r="D26" s="128"/>
      <c r="E26" s="300" t="s">
        <v>823</v>
      </c>
      <c r="F26" s="300"/>
      <c r="G26" s="300"/>
      <c r="H26" s="300"/>
      <c r="I26" s="301"/>
      <c r="J26" s="302"/>
      <c r="K26" s="97"/>
      <c r="L26" s="97"/>
      <c r="M26" s="97"/>
      <c r="N26" s="97"/>
      <c r="O26" s="98"/>
    </row>
    <row r="27" spans="1:24" ht="15" x14ac:dyDescent="0.25">
      <c r="A27" s="102"/>
      <c r="B27" s="128"/>
      <c r="C27" s="128"/>
      <c r="D27" s="128"/>
      <c r="E27" s="306" t="s">
        <v>827</v>
      </c>
      <c r="F27" s="306"/>
      <c r="G27" s="306"/>
      <c r="H27" s="306"/>
      <c r="I27" s="311">
        <f>SUM(I20:J26)</f>
        <v>0</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7" activePane="bottomLeft" state="frozen"/>
      <selection activeCell="B1" sqref="B1"/>
      <selection pane="bottomLeft" activeCell="J29" sqref="J29:K29"/>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Trinity</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12</v>
      </c>
      <c r="K7" s="360"/>
      <c r="L7" s="45"/>
      <c r="M7" s="45"/>
      <c r="N7" s="45"/>
      <c r="O7" s="92"/>
    </row>
    <row r="8" spans="1:37" ht="14.1" customHeight="1" x14ac:dyDescent="0.2">
      <c r="A8" s="91"/>
      <c r="B8" s="128"/>
      <c r="C8" s="128"/>
      <c r="D8" s="353" t="s">
        <v>890</v>
      </c>
      <c r="E8" s="354"/>
      <c r="F8" s="354"/>
      <c r="G8" s="354"/>
      <c r="H8" s="354"/>
      <c r="I8" s="355"/>
      <c r="J8" s="361">
        <v>5</v>
      </c>
      <c r="K8" s="362"/>
      <c r="L8" s="125"/>
      <c r="M8" s="125"/>
      <c r="N8" s="125"/>
      <c r="O8" s="126"/>
      <c r="P8" s="214"/>
    </row>
    <row r="9" spans="1:37" ht="14.1" customHeight="1" x14ac:dyDescent="0.2">
      <c r="A9" s="91"/>
      <c r="B9" s="128"/>
      <c r="C9" s="128"/>
      <c r="D9" s="356" t="s">
        <v>827</v>
      </c>
      <c r="E9" s="357"/>
      <c r="F9" s="357"/>
      <c r="G9" s="357"/>
      <c r="H9" s="357"/>
      <c r="I9" s="358"/>
      <c r="J9" s="363">
        <f>SUM(I7:J8)</f>
        <v>17</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1</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4</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9</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0</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7</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0</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2</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9</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c r="K32" s="347"/>
      <c r="L32" s="125"/>
      <c r="M32" s="125"/>
      <c r="N32" s="125"/>
      <c r="O32" s="126"/>
      <c r="P32" s="214"/>
    </row>
    <row r="33" spans="1:37" ht="14.1" customHeight="1" x14ac:dyDescent="0.2">
      <c r="A33" s="91"/>
      <c r="B33" s="45"/>
      <c r="C33" s="45"/>
      <c r="D33" s="343" t="s">
        <v>815</v>
      </c>
      <c r="E33" s="344"/>
      <c r="F33" s="344"/>
      <c r="G33" s="344"/>
      <c r="H33" s="344"/>
      <c r="I33" s="345"/>
      <c r="J33" s="379"/>
      <c r="K33" s="380"/>
      <c r="L33" s="125"/>
      <c r="M33" s="125"/>
      <c r="N33" s="125"/>
      <c r="O33" s="126"/>
      <c r="P33" s="214"/>
    </row>
    <row r="34" spans="1:37" ht="14.1" customHeight="1" x14ac:dyDescent="0.2">
      <c r="A34" s="91"/>
      <c r="B34" s="45"/>
      <c r="C34" s="45"/>
      <c r="D34" s="384" t="s">
        <v>827</v>
      </c>
      <c r="E34" s="384"/>
      <c r="F34" s="384"/>
      <c r="G34" s="384"/>
      <c r="H34" s="384"/>
      <c r="I34" s="384"/>
      <c r="J34" s="381">
        <f>SUM(J32:K33)</f>
        <v>0</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c r="K39" s="302"/>
      <c r="L39" s="125"/>
      <c r="M39" s="125"/>
      <c r="N39" s="125"/>
      <c r="O39" s="126"/>
      <c r="P39" s="214"/>
    </row>
    <row r="40" spans="1:37" ht="14.1" customHeight="1" x14ac:dyDescent="0.2">
      <c r="A40" s="91"/>
      <c r="B40" s="136"/>
      <c r="C40" s="128"/>
      <c r="D40" s="388" t="s">
        <v>820</v>
      </c>
      <c r="E40" s="389"/>
      <c r="F40" s="389"/>
      <c r="G40" s="389"/>
      <c r="H40" s="389"/>
      <c r="I40" s="389"/>
      <c r="J40" s="304"/>
      <c r="K40" s="305"/>
      <c r="L40" s="125"/>
      <c r="M40" s="125"/>
      <c r="N40" s="125"/>
      <c r="O40" s="126"/>
      <c r="P40" s="214"/>
    </row>
    <row r="41" spans="1:37" ht="14.1" customHeight="1" x14ac:dyDescent="0.2">
      <c r="A41" s="91"/>
      <c r="B41" s="136"/>
      <c r="C41" s="128"/>
      <c r="D41" s="386" t="s">
        <v>821</v>
      </c>
      <c r="E41" s="387"/>
      <c r="F41" s="387"/>
      <c r="G41" s="387"/>
      <c r="H41" s="387"/>
      <c r="I41" s="387"/>
      <c r="J41" s="301"/>
      <c r="K41" s="302"/>
      <c r="L41" s="125"/>
      <c r="M41" s="125"/>
      <c r="N41" s="125"/>
      <c r="O41" s="126"/>
      <c r="P41" s="214"/>
    </row>
    <row r="42" spans="1:37" s="1" customFormat="1" ht="14.1" customHeight="1" x14ac:dyDescent="0.2">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c r="K43" s="302"/>
      <c r="L43" s="125"/>
      <c r="M43" s="125"/>
      <c r="N43" s="125"/>
      <c r="O43" s="126"/>
      <c r="P43" s="214"/>
    </row>
    <row r="44" spans="1:37" ht="14.1" customHeight="1" x14ac:dyDescent="0.2">
      <c r="A44" s="91"/>
      <c r="B44" s="128"/>
      <c r="C44" s="128"/>
      <c r="D44" s="390" t="s">
        <v>827</v>
      </c>
      <c r="E44" s="391"/>
      <c r="F44" s="391"/>
      <c r="G44" s="391"/>
      <c r="H44" s="391"/>
      <c r="I44" s="391"/>
      <c r="J44" s="311">
        <f>SUM(J37:K43)</f>
        <v>0</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15" activePane="bottomLeft" state="frozen"/>
      <selection pane="bottomLeft" activeCell="G11" sqref="G11:H11"/>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Trinity</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1</v>
      </c>
      <c r="H9" s="328"/>
      <c r="I9" s="183"/>
    </row>
    <row r="10" spans="1:21" ht="15" x14ac:dyDescent="0.2">
      <c r="A10" s="165"/>
      <c r="B10" s="206"/>
      <c r="C10" s="409" t="s">
        <v>872</v>
      </c>
      <c r="D10" s="409"/>
      <c r="E10" s="409"/>
      <c r="F10" s="409"/>
      <c r="G10" s="397">
        <v>0</v>
      </c>
      <c r="H10" s="397"/>
      <c r="I10" s="183"/>
    </row>
    <row r="11" spans="1:21" ht="15" x14ac:dyDescent="0.2">
      <c r="A11" s="165"/>
      <c r="B11" s="206"/>
      <c r="C11" s="401" t="s">
        <v>873</v>
      </c>
      <c r="D11" s="401"/>
      <c r="E11" s="401"/>
      <c r="F11" s="401"/>
      <c r="G11" s="328"/>
      <c r="H11" s="328"/>
      <c r="I11" s="183"/>
    </row>
    <row r="12" spans="1:21" ht="15" x14ac:dyDescent="0.25">
      <c r="A12" s="165"/>
      <c r="B12" s="177"/>
      <c r="C12" s="306" t="s">
        <v>827</v>
      </c>
      <c r="D12" s="306"/>
      <c r="E12" s="306"/>
      <c r="F12" s="306"/>
      <c r="G12" s="406">
        <f>SUM(G9:H11)</f>
        <v>1</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c r="H16" s="328"/>
      <c r="I16" s="98"/>
    </row>
    <row r="17" spans="1:9" ht="14.25" x14ac:dyDescent="0.2">
      <c r="A17" s="102"/>
      <c r="B17" s="128"/>
      <c r="C17" s="310" t="s">
        <v>815</v>
      </c>
      <c r="D17" s="310"/>
      <c r="E17" s="310"/>
      <c r="F17" s="310"/>
      <c r="G17" s="397"/>
      <c r="H17" s="397"/>
      <c r="I17" s="98"/>
    </row>
    <row r="18" spans="1:9" ht="15" x14ac:dyDescent="0.25">
      <c r="A18" s="102"/>
      <c r="B18" s="128"/>
      <c r="C18" s="306" t="s">
        <v>827</v>
      </c>
      <c r="D18" s="306"/>
      <c r="E18" s="306"/>
      <c r="F18" s="306"/>
      <c r="G18" s="392">
        <f>SUM(G16:H17)</f>
        <v>0</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c r="H22" s="328"/>
      <c r="I22" s="98"/>
    </row>
    <row r="23" spans="1:9" ht="14.25" x14ac:dyDescent="0.2">
      <c r="A23" s="102"/>
      <c r="B23" s="128"/>
      <c r="C23" s="310" t="s">
        <v>818</v>
      </c>
      <c r="D23" s="310"/>
      <c r="E23" s="310"/>
      <c r="F23" s="310"/>
      <c r="G23" s="393"/>
      <c r="H23" s="393"/>
      <c r="I23" s="98"/>
    </row>
    <row r="24" spans="1:9" ht="14.25" x14ac:dyDescent="0.2">
      <c r="A24" s="102"/>
      <c r="B24" s="128"/>
      <c r="C24" s="300" t="s">
        <v>817</v>
      </c>
      <c r="D24" s="300"/>
      <c r="E24" s="300"/>
      <c r="F24" s="300"/>
      <c r="G24" s="328"/>
      <c r="H24" s="328"/>
      <c r="I24" s="98"/>
    </row>
    <row r="25" spans="1:9" ht="14.25" x14ac:dyDescent="0.2">
      <c r="A25" s="102"/>
      <c r="B25" s="128"/>
      <c r="C25" s="303" t="s">
        <v>512</v>
      </c>
      <c r="D25" s="303"/>
      <c r="E25" s="303"/>
      <c r="F25" s="303"/>
      <c r="G25" s="397"/>
      <c r="H25" s="397"/>
      <c r="I25" s="98"/>
    </row>
    <row r="26" spans="1:9" ht="15" x14ac:dyDescent="0.25">
      <c r="A26" s="102"/>
      <c r="B26" s="128"/>
      <c r="C26" s="306" t="s">
        <v>827</v>
      </c>
      <c r="D26" s="306"/>
      <c r="E26" s="306"/>
      <c r="F26" s="306"/>
      <c r="G26" s="392">
        <f>SUM(G22:H25)</f>
        <v>0</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Trinity</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938</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101" zoomScaleNormal="100" workbookViewId="0">
      <selection activeCell="C119" sqref="C119"/>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Trinity</v>
      </c>
      <c r="I1" s="374"/>
      <c r="J1" s="375"/>
    </row>
    <row r="2" spans="1:13" ht="9" customHeight="1" x14ac:dyDescent="0.2">
      <c r="A2" s="45"/>
      <c r="B2" s="45"/>
      <c r="C2" s="45"/>
      <c r="D2" s="45"/>
      <c r="E2" s="45"/>
      <c r="F2" s="45"/>
      <c r="G2" s="45"/>
      <c r="H2" s="45"/>
      <c r="I2" s="45"/>
      <c r="J2" s="45"/>
    </row>
    <row r="3" spans="1:13" ht="12" customHeight="1" x14ac:dyDescent="0.2">
      <c r="A3" s="515" t="s">
        <v>914</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6" t="s">
        <v>848</v>
      </c>
      <c r="B65" s="377"/>
      <c r="C65" s="377"/>
      <c r="D65" s="377"/>
      <c r="E65" s="377"/>
      <c r="F65" s="377"/>
      <c r="G65" s="377"/>
      <c r="H65" s="374" t="str">
        <f>'CONTACT INFORMATION'!$A$24</f>
        <v>Trinity</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Trinity</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t="s">
        <v>936</v>
      </c>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1" t="s">
        <v>913</v>
      </c>
      <c r="B130" s="512"/>
      <c r="C130" s="512"/>
      <c r="D130" s="512"/>
      <c r="E130" s="508"/>
      <c r="F130" s="509"/>
      <c r="G130" s="509"/>
      <c r="H130" s="509"/>
      <c r="I130" s="509"/>
      <c r="J130" s="510"/>
    </row>
    <row r="131" spans="1:16" ht="27" customHeight="1" x14ac:dyDescent="0.2">
      <c r="A131" s="58"/>
      <c r="B131" s="59"/>
      <c r="C131" s="59"/>
      <c r="D131" s="59"/>
      <c r="E131" s="489" t="s">
        <v>535</v>
      </c>
      <c r="F131" s="490"/>
      <c r="G131" s="489" t="s">
        <v>533</v>
      </c>
      <c r="H131" s="490"/>
      <c r="I131" s="491" t="s">
        <v>849</v>
      </c>
      <c r="J131" s="492"/>
    </row>
    <row r="132" spans="1:16" x14ac:dyDescent="0.2">
      <c r="A132" s="517" t="s">
        <v>527</v>
      </c>
      <c r="B132" s="517"/>
      <c r="C132" s="517"/>
      <c r="D132" s="517"/>
      <c r="E132" s="466"/>
      <c r="F132" s="466"/>
      <c r="G132" s="466">
        <v>116469</v>
      </c>
      <c r="H132" s="466"/>
      <c r="I132" s="467"/>
      <c r="J132" s="467"/>
    </row>
    <row r="133" spans="1:16" x14ac:dyDescent="0.2">
      <c r="A133" s="513" t="s">
        <v>528</v>
      </c>
      <c r="B133" s="513"/>
      <c r="C133" s="513"/>
      <c r="D133" s="513"/>
      <c r="E133" s="448"/>
      <c r="F133" s="448"/>
      <c r="G133" s="449"/>
      <c r="H133" s="449"/>
      <c r="I133" s="465"/>
      <c r="J133" s="465"/>
    </row>
    <row r="134" spans="1:16" x14ac:dyDescent="0.2">
      <c r="A134" s="517" t="s">
        <v>529</v>
      </c>
      <c r="B134" s="517"/>
      <c r="C134" s="517"/>
      <c r="D134" s="517"/>
      <c r="E134" s="466"/>
      <c r="F134" s="466"/>
      <c r="G134" s="466"/>
      <c r="H134" s="466"/>
      <c r="I134" s="467"/>
      <c r="J134" s="467"/>
    </row>
    <row r="135" spans="1:16" x14ac:dyDescent="0.2">
      <c r="A135" s="513" t="s">
        <v>530</v>
      </c>
      <c r="B135" s="513"/>
      <c r="C135" s="513"/>
      <c r="D135" s="513"/>
      <c r="E135" s="448"/>
      <c r="F135" s="448"/>
      <c r="G135" s="449"/>
      <c r="H135" s="449"/>
      <c r="I135" s="465"/>
      <c r="J135" s="465"/>
    </row>
    <row r="136" spans="1:16" x14ac:dyDescent="0.2">
      <c r="A136" s="517" t="s">
        <v>531</v>
      </c>
      <c r="B136" s="517"/>
      <c r="C136" s="517"/>
      <c r="D136" s="517"/>
      <c r="E136" s="466"/>
      <c r="F136" s="466"/>
      <c r="G136" s="466"/>
      <c r="H136" s="466"/>
      <c r="I136" s="467"/>
      <c r="J136" s="467"/>
    </row>
    <row r="137" spans="1:16" x14ac:dyDescent="0.2">
      <c r="A137" s="513" t="s">
        <v>532</v>
      </c>
      <c r="B137" s="513"/>
      <c r="C137" s="513"/>
      <c r="D137" s="513"/>
      <c r="E137" s="448"/>
      <c r="F137" s="448"/>
      <c r="G137" s="449">
        <v>531</v>
      </c>
      <c r="H137" s="449"/>
      <c r="I137" s="465"/>
      <c r="J137" s="465"/>
    </row>
    <row r="138" spans="1:16" x14ac:dyDescent="0.2">
      <c r="A138" s="516" t="s">
        <v>537</v>
      </c>
      <c r="B138" s="517"/>
      <c r="C138" s="517"/>
      <c r="D138" s="517"/>
      <c r="E138" s="460"/>
      <c r="F138" s="460"/>
      <c r="G138" s="460"/>
      <c r="H138" s="460"/>
      <c r="I138" s="461"/>
      <c r="J138" s="461"/>
    </row>
    <row r="139" spans="1:16" x14ac:dyDescent="0.2">
      <c r="A139" s="534"/>
      <c r="B139" s="446"/>
      <c r="C139" s="446"/>
      <c r="D139" s="447"/>
      <c r="E139" s="448"/>
      <c r="F139" s="448"/>
      <c r="G139" s="449"/>
      <c r="H139" s="449"/>
      <c r="I139" s="449"/>
      <c r="J139" s="449"/>
    </row>
    <row r="140" spans="1:16" x14ac:dyDescent="0.2">
      <c r="A140" s="534"/>
      <c r="B140" s="446"/>
      <c r="C140" s="446"/>
      <c r="D140" s="447"/>
      <c r="E140" s="448"/>
      <c r="F140" s="448"/>
      <c r="G140" s="449"/>
      <c r="H140" s="449"/>
      <c r="I140" s="449"/>
      <c r="J140" s="449"/>
    </row>
    <row r="141" spans="1:16" ht="12.75" customHeight="1" x14ac:dyDescent="0.2">
      <c r="A141" s="534"/>
      <c r="B141" s="446"/>
      <c r="C141" s="446"/>
      <c r="D141" s="447"/>
      <c r="E141" s="448"/>
      <c r="F141" s="448"/>
      <c r="G141" s="449"/>
      <c r="H141" s="449"/>
      <c r="I141" s="449"/>
      <c r="J141" s="449"/>
      <c r="P141" s="221"/>
    </row>
    <row r="142" spans="1:16" x14ac:dyDescent="0.2">
      <c r="A142" s="529" t="s">
        <v>534</v>
      </c>
      <c r="B142" s="529"/>
      <c r="C142" s="529"/>
      <c r="D142" s="529"/>
      <c r="E142" s="453">
        <f>SUM(E132:E141)</f>
        <v>0</v>
      </c>
      <c r="F142" s="453"/>
      <c r="G142" s="453">
        <f>SUM(G132:G141)</f>
        <v>117000</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0" t="s">
        <v>939</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Trinity</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t="s">
        <v>937</v>
      </c>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1" t="s">
        <v>913</v>
      </c>
      <c r="B182" s="512"/>
      <c r="C182" s="512"/>
      <c r="D182" s="512"/>
      <c r="E182" s="486"/>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v>36307</v>
      </c>
      <c r="F184" s="466"/>
      <c r="G184" s="466"/>
      <c r="H184" s="466"/>
      <c r="I184" s="467"/>
      <c r="J184" s="467"/>
    </row>
    <row r="185" spans="1:20" x14ac:dyDescent="0.2">
      <c r="A185" s="462" t="s">
        <v>528</v>
      </c>
      <c r="B185" s="463"/>
      <c r="C185" s="463"/>
      <c r="D185" s="464"/>
      <c r="E185" s="448"/>
      <c r="F185" s="448"/>
      <c r="G185" s="449"/>
      <c r="H185" s="449"/>
      <c r="I185" s="465"/>
      <c r="J185" s="465"/>
    </row>
    <row r="186" spans="1:20" x14ac:dyDescent="0.2">
      <c r="A186" s="457" t="s">
        <v>529</v>
      </c>
      <c r="B186" s="458"/>
      <c r="C186" s="458"/>
      <c r="D186" s="459"/>
      <c r="E186" s="466"/>
      <c r="F186" s="466"/>
      <c r="G186" s="466"/>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v>423</v>
      </c>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36730</v>
      </c>
      <c r="F194" s="453"/>
      <c r="G194" s="453">
        <f>SUM(G184:G193)</f>
        <v>0</v>
      </c>
      <c r="H194" s="453"/>
      <c r="I194" s="453">
        <f>SUM(I184:I193)</f>
        <v>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940</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Trinity</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c r="H237" s="466"/>
      <c r="I237" s="467"/>
      <c r="J237" s="467"/>
    </row>
    <row r="238" spans="1:10" x14ac:dyDescent="0.2">
      <c r="A238" s="462" t="s">
        <v>528</v>
      </c>
      <c r="B238" s="463"/>
      <c r="C238" s="463"/>
      <c r="D238" s="464"/>
      <c r="E238" s="448"/>
      <c r="F238" s="448"/>
      <c r="G238" s="449"/>
      <c r="H238" s="449"/>
      <c r="I238" s="465"/>
      <c r="J238" s="465"/>
    </row>
    <row r="239" spans="1:10" x14ac:dyDescent="0.2">
      <c r="A239" s="457" t="s">
        <v>529</v>
      </c>
      <c r="B239" s="458"/>
      <c r="C239" s="458"/>
      <c r="D239" s="459"/>
      <c r="E239" s="466"/>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0</v>
      </c>
      <c r="F247" s="453"/>
      <c r="G247" s="453">
        <f>SUM(G237:G246)</f>
        <v>0</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Trinity</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c r="H295" s="466"/>
      <c r="I295" s="467"/>
      <c r="J295" s="467"/>
    </row>
    <row r="296" spans="1:10" x14ac:dyDescent="0.2">
      <c r="A296" s="462" t="s">
        <v>528</v>
      </c>
      <c r="B296" s="463"/>
      <c r="C296" s="463"/>
      <c r="D296" s="464"/>
      <c r="E296" s="448"/>
      <c r="F296" s="448"/>
      <c r="G296" s="449"/>
      <c r="H296" s="449"/>
      <c r="I296" s="465"/>
      <c r="J296" s="465"/>
    </row>
    <row r="297" spans="1:10" x14ac:dyDescent="0.2">
      <c r="A297" s="457" t="s">
        <v>529</v>
      </c>
      <c r="B297" s="458"/>
      <c r="C297" s="458"/>
      <c r="D297" s="459"/>
      <c r="E297" s="466"/>
      <c r="F297" s="466"/>
      <c r="G297" s="466"/>
      <c r="H297" s="466"/>
      <c r="I297" s="467"/>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0</v>
      </c>
      <c r="F305" s="453"/>
      <c r="G305" s="453">
        <f>SUM(G295:G304)</f>
        <v>0</v>
      </c>
      <c r="H305" s="453"/>
      <c r="I305" s="453">
        <f>SUM(I295:I304)</f>
        <v>0</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Trinity</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c r="H353" s="466"/>
      <c r="I353" s="467"/>
      <c r="J353" s="467"/>
    </row>
    <row r="354" spans="1:10" x14ac:dyDescent="0.2">
      <c r="A354" s="462" t="s">
        <v>528</v>
      </c>
      <c r="B354" s="463"/>
      <c r="C354" s="463"/>
      <c r="D354" s="464"/>
      <c r="E354" s="448"/>
      <c r="F354" s="448"/>
      <c r="G354" s="449"/>
      <c r="H354" s="449"/>
      <c r="I354" s="465"/>
      <c r="J354" s="465"/>
    </row>
    <row r="355" spans="1:10" x14ac:dyDescent="0.2">
      <c r="A355" s="457" t="s">
        <v>529</v>
      </c>
      <c r="B355" s="458"/>
      <c r="C355" s="458"/>
      <c r="D355" s="459"/>
      <c r="E355" s="466"/>
      <c r="F355" s="466"/>
      <c r="G355" s="466"/>
      <c r="H355" s="466"/>
      <c r="I355" s="467"/>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0</v>
      </c>
      <c r="F363" s="453"/>
      <c r="G363" s="453">
        <f>SUM(G353:G362)</f>
        <v>0</v>
      </c>
      <c r="H363" s="453"/>
      <c r="I363" s="453">
        <f>SUM(I353:I362)</f>
        <v>0</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Trinity</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c r="H411" s="466"/>
      <c r="I411" s="467"/>
      <c r="J411" s="467"/>
    </row>
    <row r="412" spans="1:10" x14ac:dyDescent="0.2">
      <c r="A412" s="462" t="s">
        <v>528</v>
      </c>
      <c r="B412" s="463"/>
      <c r="C412" s="463"/>
      <c r="D412" s="464"/>
      <c r="E412" s="448"/>
      <c r="F412" s="448"/>
      <c r="G412" s="449"/>
      <c r="H412" s="449"/>
      <c r="I412" s="465"/>
      <c r="J412" s="465"/>
    </row>
    <row r="413" spans="1:10" x14ac:dyDescent="0.2">
      <c r="A413" s="457" t="s">
        <v>529</v>
      </c>
      <c r="B413" s="458"/>
      <c r="C413" s="458"/>
      <c r="D413" s="459"/>
      <c r="E413" s="466"/>
      <c r="F413" s="466"/>
      <c r="G413" s="466"/>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0</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Trinity</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0</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Trinity</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Trinity</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Trinity</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Trinity</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Trinity</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Trinity</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Trinity</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Trinity</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opLeftCell="A28" zoomScale="200" zoomScaleNormal="20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Trinity</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Trinity</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Trinity</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Trinity</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Trinity</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Trinity</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861</v>
      </c>
      <c r="B295" s="536"/>
      <c r="C295" s="536"/>
      <c r="D295" s="536"/>
      <c r="E295" s="536"/>
      <c r="F295" s="536"/>
      <c r="G295" s="536"/>
      <c r="H295" s="536"/>
      <c r="I295" s="536"/>
      <c r="J295" s="537"/>
    </row>
    <row r="296" spans="1:10" ht="13.15" customHeight="1" x14ac:dyDescent="0.2">
      <c r="A296" s="431" t="s">
        <v>862</v>
      </c>
      <c r="B296" s="538"/>
      <c r="C296" s="538"/>
      <c r="D296" s="538"/>
      <c r="E296" s="538"/>
      <c r="F296" s="538"/>
      <c r="G296" s="538"/>
      <c r="H296" s="538"/>
      <c r="I296" s="538"/>
      <c r="J296" s="539"/>
    </row>
    <row r="297" spans="1:10" ht="13.15" customHeight="1" x14ac:dyDescent="0.2">
      <c r="A297" s="431" t="s">
        <v>863</v>
      </c>
      <c r="B297" s="538"/>
      <c r="C297" s="538"/>
      <c r="D297" s="538"/>
      <c r="E297" s="538"/>
      <c r="F297" s="538"/>
      <c r="G297" s="538"/>
      <c r="H297" s="538"/>
      <c r="I297" s="538"/>
      <c r="J297" s="539"/>
    </row>
    <row r="298" spans="1:10" ht="13.15" customHeight="1" x14ac:dyDescent="0.2">
      <c r="A298" s="434"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Trinity</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861</v>
      </c>
      <c r="B348" s="536"/>
      <c r="C348" s="536"/>
      <c r="D348" s="536"/>
      <c r="E348" s="536"/>
      <c r="F348" s="536"/>
      <c r="G348" s="536"/>
      <c r="H348" s="536"/>
      <c r="I348" s="536"/>
      <c r="J348" s="537"/>
    </row>
    <row r="349" spans="1:10" ht="13.15" customHeight="1" x14ac:dyDescent="0.2">
      <c r="A349" s="431" t="s">
        <v>862</v>
      </c>
      <c r="B349" s="538"/>
      <c r="C349" s="538"/>
      <c r="D349" s="538"/>
      <c r="E349" s="538"/>
      <c r="F349" s="538"/>
      <c r="G349" s="538"/>
      <c r="H349" s="538"/>
      <c r="I349" s="538"/>
      <c r="J349" s="539"/>
    </row>
    <row r="350" spans="1:10" ht="13.15" customHeight="1" x14ac:dyDescent="0.2">
      <c r="A350" s="431" t="s">
        <v>863</v>
      </c>
      <c r="B350" s="538"/>
      <c r="C350" s="538"/>
      <c r="D350" s="538"/>
      <c r="E350" s="538"/>
      <c r="F350" s="538"/>
      <c r="G350" s="538"/>
      <c r="H350" s="538"/>
      <c r="I350" s="538"/>
      <c r="J350" s="539"/>
    </row>
    <row r="351" spans="1:10" ht="13.15" customHeight="1" x14ac:dyDescent="0.2">
      <c r="A351" s="434"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Trinity</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861</v>
      </c>
      <c r="B402" s="536"/>
      <c r="C402" s="536"/>
      <c r="D402" s="536"/>
      <c r="E402" s="536"/>
      <c r="F402" s="536"/>
      <c r="G402" s="536"/>
      <c r="H402" s="536"/>
      <c r="I402" s="536"/>
      <c r="J402" s="537"/>
    </row>
    <row r="403" spans="1:10" ht="13.15" customHeight="1" x14ac:dyDescent="0.2">
      <c r="A403" s="431" t="s">
        <v>862</v>
      </c>
      <c r="B403" s="538"/>
      <c r="C403" s="538"/>
      <c r="D403" s="538"/>
      <c r="E403" s="538"/>
      <c r="F403" s="538"/>
      <c r="G403" s="538"/>
      <c r="H403" s="538"/>
      <c r="I403" s="538"/>
      <c r="J403" s="539"/>
    </row>
    <row r="404" spans="1:10" ht="13.15" customHeight="1" x14ac:dyDescent="0.2">
      <c r="A404" s="431" t="s">
        <v>863</v>
      </c>
      <c r="B404" s="538"/>
      <c r="C404" s="538"/>
      <c r="D404" s="538"/>
      <c r="E404" s="538"/>
      <c r="F404" s="538"/>
      <c r="G404" s="538"/>
      <c r="H404" s="538"/>
      <c r="I404" s="538"/>
      <c r="J404" s="539"/>
    </row>
    <row r="405" spans="1:10" ht="13.15" customHeight="1" x14ac:dyDescent="0.2">
      <c r="A405" s="434"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Trinity</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861</v>
      </c>
      <c r="B456" s="536"/>
      <c r="C456" s="536"/>
      <c r="D456" s="536"/>
      <c r="E456" s="536"/>
      <c r="F456" s="536"/>
      <c r="G456" s="536"/>
      <c r="H456" s="536"/>
      <c r="I456" s="536"/>
      <c r="J456" s="537"/>
    </row>
    <row r="457" spans="1:10" ht="13.15" customHeight="1" x14ac:dyDescent="0.2">
      <c r="A457" s="431" t="s">
        <v>862</v>
      </c>
      <c r="B457" s="538"/>
      <c r="C457" s="538"/>
      <c r="D457" s="538"/>
      <c r="E457" s="538"/>
      <c r="F457" s="538"/>
      <c r="G457" s="538"/>
      <c r="H457" s="538"/>
      <c r="I457" s="538"/>
      <c r="J457" s="539"/>
    </row>
    <row r="458" spans="1:10" ht="13.15" customHeight="1" x14ac:dyDescent="0.2">
      <c r="A458" s="431" t="s">
        <v>863</v>
      </c>
      <c r="B458" s="538"/>
      <c r="C458" s="538"/>
      <c r="D458" s="538"/>
      <c r="E458" s="538"/>
      <c r="F458" s="538"/>
      <c r="G458" s="538"/>
      <c r="H458" s="538"/>
      <c r="I458" s="538"/>
      <c r="J458" s="539"/>
    </row>
    <row r="459" spans="1:10" ht="13.15" customHeight="1" x14ac:dyDescent="0.2">
      <c r="A459" s="434"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Trinity</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861</v>
      </c>
      <c r="B510" s="536"/>
      <c r="C510" s="536"/>
      <c r="D510" s="536"/>
      <c r="E510" s="536"/>
      <c r="F510" s="536"/>
      <c r="G510" s="536"/>
      <c r="H510" s="536"/>
      <c r="I510" s="536"/>
      <c r="J510" s="537"/>
    </row>
    <row r="511" spans="1:10" ht="13.15" customHeight="1" x14ac:dyDescent="0.2">
      <c r="A511" s="431" t="s">
        <v>862</v>
      </c>
      <c r="B511" s="538"/>
      <c r="C511" s="538"/>
      <c r="D511" s="538"/>
      <c r="E511" s="538"/>
      <c r="F511" s="538"/>
      <c r="G511" s="538"/>
      <c r="H511" s="538"/>
      <c r="I511" s="538"/>
      <c r="J511" s="539"/>
    </row>
    <row r="512" spans="1:10" ht="13.15" customHeight="1" x14ac:dyDescent="0.2">
      <c r="A512" s="431" t="s">
        <v>863</v>
      </c>
      <c r="B512" s="538"/>
      <c r="C512" s="538"/>
      <c r="D512" s="538"/>
      <c r="E512" s="538"/>
      <c r="F512" s="538"/>
      <c r="G512" s="538"/>
      <c r="H512" s="538"/>
      <c r="I512" s="538"/>
      <c r="J512" s="539"/>
    </row>
    <row r="513" spans="1:10" ht="13.15" customHeight="1" x14ac:dyDescent="0.2">
      <c r="A513" s="434"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Trinity</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861</v>
      </c>
      <c r="B564" s="536"/>
      <c r="C564" s="536"/>
      <c r="D564" s="536"/>
      <c r="E564" s="536"/>
      <c r="F564" s="536"/>
      <c r="G564" s="536"/>
      <c r="H564" s="536"/>
      <c r="I564" s="536"/>
      <c r="J564" s="537"/>
    </row>
    <row r="565" spans="1:10" ht="13.15" customHeight="1" x14ac:dyDescent="0.2">
      <c r="A565" s="431" t="s">
        <v>862</v>
      </c>
      <c r="B565" s="538"/>
      <c r="C565" s="538"/>
      <c r="D565" s="538"/>
      <c r="E565" s="538"/>
      <c r="F565" s="538"/>
      <c r="G565" s="538"/>
      <c r="H565" s="538"/>
      <c r="I565" s="538"/>
      <c r="J565" s="539"/>
    </row>
    <row r="566" spans="1:10" ht="13.15" customHeight="1" x14ac:dyDescent="0.2">
      <c r="A566" s="431" t="s">
        <v>863</v>
      </c>
      <c r="B566" s="538"/>
      <c r="C566" s="538"/>
      <c r="D566" s="538"/>
      <c r="E566" s="538"/>
      <c r="F566" s="538"/>
      <c r="G566" s="538"/>
      <c r="H566" s="538"/>
      <c r="I566" s="538"/>
      <c r="J566" s="539"/>
    </row>
    <row r="567" spans="1:10" ht="13.15" customHeight="1" x14ac:dyDescent="0.2">
      <c r="A567" s="434"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Trinity</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1" t="s">
        <v>808</v>
      </c>
      <c r="B605" s="512"/>
      <c r="C605" s="512"/>
      <c r="D605" s="512"/>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7" t="s">
        <v>527</v>
      </c>
      <c r="B607" s="517"/>
      <c r="C607" s="517"/>
      <c r="D607" s="517"/>
      <c r="E607" s="466"/>
      <c r="F607" s="466"/>
      <c r="G607" s="466"/>
      <c r="H607" s="466"/>
      <c r="I607" s="467"/>
      <c r="J607" s="467"/>
    </row>
    <row r="608" spans="1:10" x14ac:dyDescent="0.2">
      <c r="A608" s="513" t="s">
        <v>528</v>
      </c>
      <c r="B608" s="513"/>
      <c r="C608" s="513"/>
      <c r="D608" s="513"/>
      <c r="E608" s="448"/>
      <c r="F608" s="448"/>
      <c r="G608" s="449"/>
      <c r="H608" s="449"/>
      <c r="I608" s="465"/>
      <c r="J608" s="465"/>
    </row>
    <row r="609" spans="1:10" x14ac:dyDescent="0.2">
      <c r="A609" s="517" t="s">
        <v>529</v>
      </c>
      <c r="B609" s="517"/>
      <c r="C609" s="517"/>
      <c r="D609" s="517"/>
      <c r="E609" s="466"/>
      <c r="F609" s="466"/>
      <c r="G609" s="466"/>
      <c r="H609" s="466"/>
      <c r="I609" s="467"/>
      <c r="J609" s="467"/>
    </row>
    <row r="610" spans="1:10" x14ac:dyDescent="0.2">
      <c r="A610" s="513" t="s">
        <v>530</v>
      </c>
      <c r="B610" s="513"/>
      <c r="C610" s="513"/>
      <c r="D610" s="513"/>
      <c r="E610" s="448"/>
      <c r="F610" s="448"/>
      <c r="G610" s="449"/>
      <c r="H610" s="449"/>
      <c r="I610" s="465"/>
      <c r="J610" s="465"/>
    </row>
    <row r="611" spans="1:10" x14ac:dyDescent="0.2">
      <c r="A611" s="517" t="s">
        <v>531</v>
      </c>
      <c r="B611" s="517"/>
      <c r="C611" s="517"/>
      <c r="D611" s="517"/>
      <c r="E611" s="466"/>
      <c r="F611" s="466"/>
      <c r="G611" s="466"/>
      <c r="H611" s="466"/>
      <c r="I611" s="467"/>
      <c r="J611" s="467"/>
    </row>
    <row r="612" spans="1:10" x14ac:dyDescent="0.2">
      <c r="A612" s="513" t="s">
        <v>532</v>
      </c>
      <c r="B612" s="513"/>
      <c r="C612" s="513"/>
      <c r="D612" s="513"/>
      <c r="E612" s="448"/>
      <c r="F612" s="448"/>
      <c r="G612" s="449"/>
      <c r="H612" s="449"/>
      <c r="I612" s="465"/>
      <c r="J612" s="465"/>
    </row>
    <row r="613" spans="1:10" x14ac:dyDescent="0.2">
      <c r="A613" s="517" t="s">
        <v>537</v>
      </c>
      <c r="B613" s="517"/>
      <c r="C613" s="517"/>
      <c r="D613" s="517"/>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9" t="s">
        <v>534</v>
      </c>
      <c r="B617" s="529"/>
      <c r="C617" s="529"/>
      <c r="D617" s="529"/>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Trinity</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1" t="s">
        <v>808</v>
      </c>
      <c r="B659" s="512"/>
      <c r="C659" s="512"/>
      <c r="D659" s="512"/>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7" t="s">
        <v>527</v>
      </c>
      <c r="B661" s="517"/>
      <c r="C661" s="517"/>
      <c r="D661" s="517"/>
      <c r="E661" s="466"/>
      <c r="F661" s="466"/>
      <c r="G661" s="466"/>
      <c r="H661" s="466"/>
      <c r="I661" s="467"/>
      <c r="J661" s="467"/>
    </row>
    <row r="662" spans="1:10" x14ac:dyDescent="0.2">
      <c r="A662" s="513" t="s">
        <v>528</v>
      </c>
      <c r="B662" s="513"/>
      <c r="C662" s="513"/>
      <c r="D662" s="513"/>
      <c r="E662" s="448"/>
      <c r="F662" s="448"/>
      <c r="G662" s="449"/>
      <c r="H662" s="449"/>
      <c r="I662" s="465"/>
      <c r="J662" s="465"/>
    </row>
    <row r="663" spans="1:10" x14ac:dyDescent="0.2">
      <c r="A663" s="517" t="s">
        <v>529</v>
      </c>
      <c r="B663" s="517"/>
      <c r="C663" s="517"/>
      <c r="D663" s="517"/>
      <c r="E663" s="466"/>
      <c r="F663" s="466"/>
      <c r="G663" s="466"/>
      <c r="H663" s="466"/>
      <c r="I663" s="467"/>
      <c r="J663" s="467"/>
    </row>
    <row r="664" spans="1:10" x14ac:dyDescent="0.2">
      <c r="A664" s="513" t="s">
        <v>530</v>
      </c>
      <c r="B664" s="513"/>
      <c r="C664" s="513"/>
      <c r="D664" s="513"/>
      <c r="E664" s="448"/>
      <c r="F664" s="448"/>
      <c r="G664" s="449"/>
      <c r="H664" s="449"/>
      <c r="I664" s="465"/>
      <c r="J664" s="465"/>
    </row>
    <row r="665" spans="1:10" x14ac:dyDescent="0.2">
      <c r="A665" s="517" t="s">
        <v>531</v>
      </c>
      <c r="B665" s="517"/>
      <c r="C665" s="517"/>
      <c r="D665" s="517"/>
      <c r="E665" s="466"/>
      <c r="F665" s="466"/>
      <c r="G665" s="466"/>
      <c r="H665" s="466"/>
      <c r="I665" s="467"/>
      <c r="J665" s="467"/>
    </row>
    <row r="666" spans="1:10" x14ac:dyDescent="0.2">
      <c r="A666" s="513" t="s">
        <v>532</v>
      </c>
      <c r="B666" s="513"/>
      <c r="C666" s="513"/>
      <c r="D666" s="513"/>
      <c r="E666" s="448"/>
      <c r="F666" s="448"/>
      <c r="G666" s="449"/>
      <c r="H666" s="449"/>
      <c r="I666" s="465"/>
      <c r="J666" s="465"/>
    </row>
    <row r="667" spans="1:10" x14ac:dyDescent="0.2">
      <c r="A667" s="517" t="s">
        <v>537</v>
      </c>
      <c r="B667" s="517"/>
      <c r="C667" s="517"/>
      <c r="D667" s="517"/>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9" t="s">
        <v>534</v>
      </c>
      <c r="B671" s="529"/>
      <c r="C671" s="529"/>
      <c r="D671" s="529"/>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Trinity</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1" t="s">
        <v>808</v>
      </c>
      <c r="B713" s="512"/>
      <c r="C713" s="512"/>
      <c r="D713" s="512"/>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7" t="s">
        <v>527</v>
      </c>
      <c r="B715" s="517"/>
      <c r="C715" s="517"/>
      <c r="D715" s="517"/>
      <c r="E715" s="466"/>
      <c r="F715" s="466"/>
      <c r="G715" s="466"/>
      <c r="H715" s="466"/>
      <c r="I715" s="467"/>
      <c r="J715" s="467"/>
    </row>
    <row r="716" spans="1:10" x14ac:dyDescent="0.2">
      <c r="A716" s="513" t="s">
        <v>528</v>
      </c>
      <c r="B716" s="513"/>
      <c r="C716" s="513"/>
      <c r="D716" s="513"/>
      <c r="E716" s="448"/>
      <c r="F716" s="448"/>
      <c r="G716" s="449"/>
      <c r="H716" s="449"/>
      <c r="I716" s="465"/>
      <c r="J716" s="465"/>
    </row>
    <row r="717" spans="1:10" x14ac:dyDescent="0.2">
      <c r="A717" s="517" t="s">
        <v>529</v>
      </c>
      <c r="B717" s="517"/>
      <c r="C717" s="517"/>
      <c r="D717" s="517"/>
      <c r="E717" s="466"/>
      <c r="F717" s="466"/>
      <c r="G717" s="466"/>
      <c r="H717" s="466"/>
      <c r="I717" s="467"/>
      <c r="J717" s="467"/>
    </row>
    <row r="718" spans="1:10" x14ac:dyDescent="0.2">
      <c r="A718" s="513" t="s">
        <v>530</v>
      </c>
      <c r="B718" s="513"/>
      <c r="C718" s="513"/>
      <c r="D718" s="513"/>
      <c r="E718" s="448"/>
      <c r="F718" s="448"/>
      <c r="G718" s="449"/>
      <c r="H718" s="449"/>
      <c r="I718" s="465"/>
      <c r="J718" s="465"/>
    </row>
    <row r="719" spans="1:10" x14ac:dyDescent="0.2">
      <c r="A719" s="517" t="s">
        <v>531</v>
      </c>
      <c r="B719" s="517"/>
      <c r="C719" s="517"/>
      <c r="D719" s="517"/>
      <c r="E719" s="466"/>
      <c r="F719" s="466"/>
      <c r="G719" s="466"/>
      <c r="H719" s="466"/>
      <c r="I719" s="467"/>
      <c r="J719" s="467"/>
    </row>
    <row r="720" spans="1:10" x14ac:dyDescent="0.2">
      <c r="A720" s="513" t="s">
        <v>532</v>
      </c>
      <c r="B720" s="513"/>
      <c r="C720" s="513"/>
      <c r="D720" s="513"/>
      <c r="E720" s="448"/>
      <c r="F720" s="448"/>
      <c r="G720" s="449"/>
      <c r="H720" s="449"/>
      <c r="I720" s="465"/>
      <c r="J720" s="465"/>
    </row>
    <row r="721" spans="1:10" x14ac:dyDescent="0.2">
      <c r="A721" s="517" t="s">
        <v>537</v>
      </c>
      <c r="B721" s="517"/>
      <c r="C721" s="517"/>
      <c r="D721" s="517"/>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9" t="s">
        <v>534</v>
      </c>
      <c r="B725" s="529"/>
      <c r="C725" s="529"/>
      <c r="D725" s="529"/>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6" t="s">
        <v>848</v>
      </c>
      <c r="B762" s="377"/>
      <c r="C762" s="377"/>
      <c r="D762" s="377"/>
      <c r="E762" s="377"/>
      <c r="F762" s="377"/>
      <c r="G762" s="377"/>
      <c r="H762" s="374" t="str">
        <f>'CONTACT INFORMATION'!$A$24</f>
        <v>Trinity</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1" t="s">
        <v>808</v>
      </c>
      <c r="B767" s="512"/>
      <c r="C767" s="512"/>
      <c r="D767" s="512"/>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7" t="s">
        <v>527</v>
      </c>
      <c r="B769" s="517"/>
      <c r="C769" s="517"/>
      <c r="D769" s="517"/>
      <c r="E769" s="466"/>
      <c r="F769" s="466"/>
      <c r="G769" s="466"/>
      <c r="H769" s="466"/>
      <c r="I769" s="467"/>
      <c r="J769" s="467"/>
    </row>
    <row r="770" spans="1:10" x14ac:dyDescent="0.2">
      <c r="A770" s="513" t="s">
        <v>528</v>
      </c>
      <c r="B770" s="513"/>
      <c r="C770" s="513"/>
      <c r="D770" s="513"/>
      <c r="E770" s="448"/>
      <c r="F770" s="448"/>
      <c r="G770" s="449"/>
      <c r="H770" s="449"/>
      <c r="I770" s="465"/>
      <c r="J770" s="465"/>
    </row>
    <row r="771" spans="1:10" x14ac:dyDescent="0.2">
      <c r="A771" s="517" t="s">
        <v>529</v>
      </c>
      <c r="B771" s="517"/>
      <c r="C771" s="517"/>
      <c r="D771" s="517"/>
      <c r="E771" s="466"/>
      <c r="F771" s="466"/>
      <c r="G771" s="466"/>
      <c r="H771" s="466"/>
      <c r="I771" s="467"/>
      <c r="J771" s="467"/>
    </row>
    <row r="772" spans="1:10" x14ac:dyDescent="0.2">
      <c r="A772" s="513" t="s">
        <v>530</v>
      </c>
      <c r="B772" s="513"/>
      <c r="C772" s="513"/>
      <c r="D772" s="513"/>
      <c r="E772" s="448"/>
      <c r="F772" s="448"/>
      <c r="G772" s="449"/>
      <c r="H772" s="449"/>
      <c r="I772" s="465"/>
      <c r="J772" s="465"/>
    </row>
    <row r="773" spans="1:10" x14ac:dyDescent="0.2">
      <c r="A773" s="517" t="s">
        <v>531</v>
      </c>
      <c r="B773" s="517"/>
      <c r="C773" s="517"/>
      <c r="D773" s="517"/>
      <c r="E773" s="466"/>
      <c r="F773" s="466"/>
      <c r="G773" s="466"/>
      <c r="H773" s="466"/>
      <c r="I773" s="467"/>
      <c r="J773" s="467"/>
    </row>
    <row r="774" spans="1:10" x14ac:dyDescent="0.2">
      <c r="A774" s="513" t="s">
        <v>532</v>
      </c>
      <c r="B774" s="513"/>
      <c r="C774" s="513"/>
      <c r="D774" s="513"/>
      <c r="E774" s="448"/>
      <c r="F774" s="448"/>
      <c r="G774" s="449"/>
      <c r="H774" s="449"/>
      <c r="I774" s="465"/>
      <c r="J774" s="465"/>
    </row>
    <row r="775" spans="1:10" x14ac:dyDescent="0.2">
      <c r="A775" s="517" t="s">
        <v>537</v>
      </c>
      <c r="B775" s="517"/>
      <c r="C775" s="517"/>
      <c r="D775" s="517"/>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9" t="s">
        <v>534</v>
      </c>
      <c r="B779" s="529"/>
      <c r="C779" s="529"/>
      <c r="D779" s="529"/>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Trinity</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0</v>
      </c>
      <c r="E10" s="130"/>
      <c r="F10" s="39"/>
      <c r="G10" s="571" t="s">
        <v>847</v>
      </c>
      <c r="H10" s="571"/>
      <c r="I10" s="572"/>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17</v>
      </c>
      <c r="E17" s="39"/>
      <c r="F17" s="39"/>
      <c r="G17" s="575" t="s">
        <v>847</v>
      </c>
      <c r="H17" s="575"/>
      <c r="I17" s="576"/>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9</v>
      </c>
      <c r="E21" s="39"/>
      <c r="F21" s="39"/>
      <c r="G21" s="575" t="s">
        <v>847</v>
      </c>
      <c r="H21" s="575"/>
      <c r="I21" s="576"/>
      <c r="J21" s="173">
        <f>'REPORT 3'!$J$44</f>
        <v>0</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1</v>
      </c>
      <c r="G28" s="575" t="s">
        <v>847</v>
      </c>
      <c r="H28" s="575"/>
      <c r="I28" s="576"/>
      <c r="J28" s="175">
        <f>'ARREST REPORT'!$G$18</f>
        <v>0</v>
      </c>
    </row>
    <row r="31" spans="1:10" ht="15" x14ac:dyDescent="0.25">
      <c r="G31" s="569" t="s">
        <v>816</v>
      </c>
      <c r="H31" s="569"/>
      <c r="I31" s="570"/>
      <c r="J31" s="171" t="s">
        <v>827</v>
      </c>
    </row>
    <row r="32" spans="1:10" s="1" customFormat="1" ht="15" x14ac:dyDescent="0.25">
      <c r="G32" s="575" t="s">
        <v>847</v>
      </c>
      <c r="H32" s="575"/>
      <c r="I32" s="576"/>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Ruby Fierro</cp:lastModifiedBy>
  <cp:lastPrinted>2018-08-28T17:54:34Z</cp:lastPrinted>
  <dcterms:created xsi:type="dcterms:W3CDTF">2010-06-09T19:05:00Z</dcterms:created>
  <dcterms:modified xsi:type="dcterms:W3CDTF">2022-09-29T18:35:15Z</dcterms:modified>
</cp:coreProperties>
</file>