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I:\JJCPA\Annual Expenditure Reports\FY 21-22\"/>
    </mc:Choice>
  </mc:AlternateContent>
  <xr:revisionPtr revIDLastSave="0" documentId="13_ncr:1_{29655482-D6AE-4209-8BE2-E2DB67175520}" xr6:coauthVersionLast="3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725"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<sst xmlns="http://schemas.openxmlformats.org/spreadsheetml/2006/main" count="2379" uniqueCount="941">
  <si>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</si>
  <si>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</si>
  <si>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</si>
  <si>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</si>
  <si>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</si>
  <si>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</si>
  <si>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</si>
  <si>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</si>
  <si>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</si>
  <si>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</si>
  <si>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</si>
  <si>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</si>
  <si>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</si>
  <si>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</si>
  <si>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</si>
  <si>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</si>
  <si>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</si>
  <si>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</si>
  <si>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</si>
  <si>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</si>
  <si>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</si>
  <si>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</si>
  <si>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</si>
  <si>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</si>
  <si>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</si>
  <si>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</si>
  <si>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</si>
  <si>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</si>
  <si>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</si>
  <si>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</si>
  <si>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</si>
  <si>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</si>
  <si>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</si>
  <si>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</si>
  <si>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</si>
  <si>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</si>
  <si>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</si>
  <si>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</si>
  <si>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</si>
  <si>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</si>
  <si>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</si>
  <si>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</si>
  <si>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</si>
  <si>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</si>
  <si>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</si>
  <si>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</si>
  <si>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</si>
  <si>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</si>
  <si>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</si>
  <si>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</si>
  <si>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</si>
  <si>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</si>
  <si>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</si>
  <si>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</si>
  <si>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</si>
  <si>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</si>
  <si>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</si>
  <si>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</si>
  <si>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</si>
  <si>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</si>
  <si>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</si>
  <si>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</si>
  <si>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</si>
  <si>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</si>
  <si>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</si>
  <si>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</si>
  <si>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</si>
  <si>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</si>
  <si>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</si>
  <si>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</si>
  <si>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</si>
  <si>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</si>
  <si>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</si>
  <si>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</si>
  <si>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</si>
  <si>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</si>
  <si>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</si>
  <si>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</si>
  <si>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</si>
  <si>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</si>
  <si>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</si>
  <si>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</si>
  <si>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</si>
  <si>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</si>
  <si>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</si>
  <si>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</si>
  <si>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</si>
  <si>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</si>
  <si>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</si>
  <si>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</si>
  <si>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</si>
  <si>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</si>
  <si>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</si>
  <si>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</si>
  <si>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</si>
  <si>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</si>
  <si>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</si>
  <si>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</si>
  <si>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</si>
  <si>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</si>
  <si>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</si>
  <si>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</si>
  <si>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</si>
  <si>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</si>
  <si>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</si>
  <si>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</si>
  <si>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</si>
  <si>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</si>
  <si>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</si>
  <si>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</si>
  <si>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</si>
  <si>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</si>
  <si>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</si>
  <si>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</si>
  <si>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</si>
  <si>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</si>
  <si>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</si>
  <si>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</si>
  <si>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</si>
  <si>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</si>
  <si>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</si>
  <si>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</si>
  <si>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</si>
  <si>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</si>
  <si>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</si>
  <si>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</si>
  <si>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</si>
  <si>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</si>
  <si>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</si>
  <si>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</si>
  <si>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</si>
  <si>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</si>
  <si>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</si>
  <si>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</si>
  <si>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</si>
  <si>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</si>
  <si>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</si>
  <si>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</si>
  <si>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</si>
  <si>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</si>
  <si>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</si>
  <si>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</si>
  <si>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</si>
  <si>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</si>
  <si>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</si>
  <si>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</si>
  <si>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</si>
  <si>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</si>
  <si>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</si>
  <si>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</si>
  <si>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</si>
  <si>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</si>
  <si>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</si>
  <si>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</si>
  <si>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</si>
  <si>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</si>
  <si>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</si>
  <si>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</si>
  <si>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</si>
  <si>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</si>
  <si>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</si>
  <si>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</si>
  <si>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</si>
  <si>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</si>
  <si>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</si>
  <si>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</si>
  <si>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</si>
  <si>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</si>
  <si>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</si>
  <si>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</si>
  <si>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</si>
  <si>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</si>
  <si>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</si>
  <si>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</si>
  <si>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</si>
  <si>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</si>
  <si>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</si>
  <si>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</si>
  <si>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</si>
  <si>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</si>
  <si>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</si>
  <si>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</si>
  <si>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</si>
  <si>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</si>
  <si>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</si>
  <si>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</si>
  <si>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</si>
  <si>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</si>
  <si>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</si>
  <si>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</si>
  <si>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</si>
  <si>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</si>
  <si>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</si>
  <si>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</si>
  <si>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</si>
  <si>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</si>
  <si>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</si>
  <si>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</si>
  <si>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</si>
  <si>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</si>
  <si>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</si>
  <si>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</si>
  <si>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</si>
  <si>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</si>
  <si>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</si>
  <si>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</si>
  <si>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</si>
  <si>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</si>
  <si>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</si>
  <si>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</si>
  <si>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</si>
  <si>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</si>
  <si>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</si>
  <si>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</si>
  <si>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</si>
  <si>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</si>
  <si>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</si>
  <si>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</si>
  <si>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</si>
  <si>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</si>
  <si>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</si>
  <si>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</si>
  <si>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</si>
  <si>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</si>
  <si>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</si>
  <si>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</si>
  <si>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</si>
  <si>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</si>
  <si>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</si>
  <si>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</si>
  <si>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</si>
  <si>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</si>
  <si>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</si>
  <si>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</si>
  <si>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</si>
  <si>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</si>
  <si>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</si>
  <si>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</si>
  <si>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</si>
  <si>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</si>
  <si>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</si>
  <si>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</si>
  <si>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</si>
  <si>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</si>
  <si>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</si>
  <si>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</si>
  <si>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</si>
  <si>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</si>
  <si>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</si>
  <si>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</si>
  <si>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</si>
  <si>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</si>
  <si>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</si>
  <si>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</si>
  <si>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</si>
  <si>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</si>
  <si>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</si>
  <si>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</si>
  <si>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</si>
  <si>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</si>
  <si>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</si>
  <si>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</si>
  <si>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</si>
  <si>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</si>
  <si>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</si>
  <si>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</si>
  <si>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</si>
  <si>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</si>
  <si>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</si>
  <si>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</si>
  <si>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</si>
  <si>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</si>
  <si>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</si>
  <si>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</si>
  <si>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</si>
  <si>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</si>
  <si>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</si>
  <si>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</si>
  <si>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</si>
  <si>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</si>
  <si>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</si>
  <si>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</si>
  <si>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</si>
  <si>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</si>
  <si>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</si>
  <si>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</si>
  <si>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</si>
  <si>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</si>
  <si>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</si>
  <si>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</si>
  <si>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</si>
  <si>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</si>
  <si>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</si>
  <si>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</si>
  <si>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</si>
  <si>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</si>
  <si>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</si>
  <si>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</si>
  <si>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</si>
  <si>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</si>
  <si>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</si>
  <si>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</si>
  <si>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</si>
  <si>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</si>
  <si>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</si>
  <si>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</si>
  <si>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</si>
  <si>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</si>
  <si>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</si>
  <si>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</si>
  <si>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</si>
  <si>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</si>
  <si>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</si>
  <si>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</si>
  <si>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</si>
  <si>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</si>
  <si>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</si>
  <si>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</si>
  <si>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</si>
  <si>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</si>
  <si>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</si>
  <si>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</si>
  <si>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</si>
  <si>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</si>
  <si>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</si>
  <si>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</si>
  <si>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</si>
  <si>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</si>
  <si>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</si>
  <si>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</si>
  <si>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</si>
  <si>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</si>
  <si>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</si>
  <si>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</si>
  <si>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</si>
  <si>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</si>
  <si>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</si>
  <si>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</si>
  <si>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</si>
  <si>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</si>
  <si>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</si>
  <si>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</si>
  <si>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</si>
  <si>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</si>
  <si>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</si>
  <si>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</si>
  <si>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</si>
  <si>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</si>
  <si>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</si>
  <si>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</si>
  <si>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</si>
  <si>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</si>
  <si>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</si>
  <si>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</si>
  <si>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</si>
  <si>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</si>
  <si>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</si>
  <si>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</si>
  <si>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</si>
  <si>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</si>
  <si>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</si>
  <si>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</si>
  <si>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</si>
  <si>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</si>
  <si>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</si>
  <si>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</si>
  <si>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</si>
  <si>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</si>
  <si>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</si>
  <si>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</si>
  <si>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</si>
  <si>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</si>
  <si>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</si>
  <si>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</si>
  <si>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</si>
  <si>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</si>
  <si>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</si>
  <si>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</si>
  <si>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</si>
  <si>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</si>
  <si>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</si>
  <si>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</si>
  <si>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</si>
  <si>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</si>
  <si>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</si>
  <si>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</si>
  <si>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</si>
  <si>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</si>
  <si>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</si>
  <si>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</si>
  <si>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</si>
  <si>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</si>
  <si>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</si>
  <si>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</si>
  <si>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</si>
  <si>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</si>
  <si>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</si>
  <si>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</si>
  <si>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</si>
  <si>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</si>
  <si>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</si>
  <si>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</si>
  <si>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</si>
  <si>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</si>
  <si>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</si>
  <si>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</si>
  <si>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</si>
  <si>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</si>
  <si>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</si>
  <si>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</si>
  <si>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</si>
  <si>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</si>
  <si>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</si>
  <si>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</si>
  <si>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</si>
  <si>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</si>
  <si>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</si>
  <si>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</si>
  <si>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</si>
  <si>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</si>
  <si>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</si>
  <si>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</si>
  <si>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</si>
  <si>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</si>
  <si>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</si>
  <si>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</si>
  <si>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</si>
  <si>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</si>
  <si>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</si>
  <si>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</si>
  <si>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</si>
  <si>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</si>
  <si>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</si>
  <si>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</si>
  <si>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</si>
  <si>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</si>
  <si>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</si>
  <si>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</si>
  <si>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</si>
  <si>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</si>
  <si>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</si>
  <si>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</si>
  <si>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</si>
  <si>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</si>
  <si>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</si>
  <si>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</si>
  <si>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</si>
  <si>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</si>
  <si>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</si>
  <si>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</si>
  <si>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</si>
  <si>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</si>
  <si>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</si>
  <si>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</si>
  <si>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</si>
  <si>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</si>
  <si>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</si>
  <si>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</si>
  <si>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</si>
  <si>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</si>
  <si>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</si>
  <si>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</si>
  <si>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</si>
  <si>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</si>
  <si>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</si>
  <si>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</si>
  <si>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</si>
  <si>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</si>
  <si>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</si>
  <si>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</si>
  <si>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</si>
  <si>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</si>
  <si>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</si>
  <si>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</si>
  <si>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</si>
  <si>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</si>
  <si>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</si>
  <si>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</si>
  <si>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</si>
  <si>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</si>
  <si>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</si>
  <si>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</si>
  <si>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</si>
  <si>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</si>
  <si>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</si>
  <si>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</si>
  <si>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</si>
  <si>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</si>
  <si>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</si>
  <si>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</si>
  <si>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</si>
  <si>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</si>
  <si>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</si>
  <si>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</si>
  <si>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</si>
  <si>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</si>
  <si>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</si>
  <si>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</si>
  <si>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</si>
  <si>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</si>
  <si>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</si>
  <si>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</si>
  <si>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</si>
  <si>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</si>
  <si>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</si>
  <si>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</si>
  <si>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</si>
  <si>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</si>
  <si>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</si>
  <si>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</si>
  <si>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</si>
  <si>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</si>
  <si>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</si>
  <si>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</si>
  <si>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</si>
  <si>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</si>
  <si>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</si>
  <si>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</si>
  <si>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</si>
  <si>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</si>
  <si>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</si>
  <si>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</si>
  <si>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</si>
  <si>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</si>
  <si>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</si>
  <si>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</si>
  <si>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</si>
  <si>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</si>
  <si>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</si>
  <si>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</si>
  <si>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</si>
  <si>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</si>
  <si>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</si>
  <si>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</si>
  <si>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</si>
  <si>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</si>
  <si>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</si>
  <si>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</si>
  <si>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</si>
  <si>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</si>
  <si>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</si>
  <si>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</si>
  <si>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</si>
  <si>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</si>
  <si>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</si>
  <si>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</si>
  <si>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</si>
  <si>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</si>
  <si>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</si>
  <si>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</si>
  <si>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</si>
  <si>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</si>
  <si>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</si>
  <si>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</si>
  <si>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</si>
  <si>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</si>
  <si>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</si>
  <si>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</si>
  <si>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</si>
  <si>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</si>
  <si>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</si>
  <si>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</si>
  <si>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</si>
  <si>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</si>
  <si>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</si>
  <si>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</si>
  <si>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</si>
  <si>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</si>
  <si>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</si>
  <si>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</si>
  <si>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</si>
  <si>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</si>
  <si>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</si>
  <si>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</si>
  <si>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</si>
  <si>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</si>
  <si>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</si>
  <si>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</si>
  <si>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</si>
  <si>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</si>
  <si>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</si>
  <si>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</si>
  <si>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</si>
  <si>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</si>
  <si>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</si>
  <si>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</si>
  <si>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</si>
  <si>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</si>
  <si>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</si>
  <si>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</si>
  <si>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</si>
  <si>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</si>
  <si>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</si>
  <si>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</si>
  <si>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</si>
  <si>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</si>
  <si>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</si>
  <si>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</si>
  <si>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</si>
  <si>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</si>
  <si>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</si>
  <si>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</si>
  <si>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</si>
  <si>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</si>
  <si>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</si>
  <si>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</si>
  <si>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</si>
  <si>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</si>
  <si>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</si>
  <si>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</si>
  <si>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</si>
  <si>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</si>
  <si>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</si>
  <si>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</si>
  <si>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</si>
  <si>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</si>
  <si>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</si>
  <si>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</si>
  <si>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</si>
  <si>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</si>
  <si>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</si>
  <si>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</si>
  <si>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</si>
  <si>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</si>
  <si>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</si>
  <si>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</si>
  <si>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</si>
  <si>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</si>
  <si>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</si>
  <si>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</si>
  <si>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</si>
  <si>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</si>
  <si>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</si>
  <si>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</si>
  <si>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</si>
  <si>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</si>
  <si>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</si>
  <si>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</si>
  <si>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</si>
  <si>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</si>
  <si>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</si>
  <si>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</si>
  <si>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</si>
  <si>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</si>
  <si>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</si>
  <si>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</si>
  <si>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</si>
  <si>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</si>
  <si>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</si>
  <si>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</si>
  <si>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</si>
  <si>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</si>
  <si>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</si>
  <si>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</si>
  <si>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</si>
  <si>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</si>
  <si>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</si>
  <si>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</si>
  <si>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</si>
  <si>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</si>
  <si>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</si>
  <si>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</si>
  <si>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</si>
  <si>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</si>
  <si>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</si>
  <si>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</si>
  <si>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</si>
  <si>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</si>
  <si>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</si>
  <si>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</si>
  <si>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</si>
  <si>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</si>
  <si>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</si>
  <si>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</si>
  <si>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</si>
  <si>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</si>
  <si>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</si>
  <si>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</si>
  <si>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</si>
  <si>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</si>
  <si>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</si>
  <si>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</si>
  <si>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</si>
  <si>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</si>
  <si>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</si>
  <si>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</si>
  <si>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</si>
  <si>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</si>
  <si>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</si>
  <si>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</si>
  <si>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</si>
  <si>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</si>
  <si>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</si>
  <si>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</si>
  <si>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</si>
  <si>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</si>
  <si>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</si>
  <si>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</si>
  <si>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</si>
  <si>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</si>
  <si>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</si>
  <si>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</si>
  <si>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</si>
  <si>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</si>
  <si>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</si>
  <si>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</si>
  <si>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</si>
  <si>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</si>
  <si>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</si>
  <si>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</si>
  <si>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</si>
  <si>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</si>
  <si>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</si>
  <si>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</si>
  <si>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</si>
  <si>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</si>
  <si>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</si>
  <si>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</si>
  <si>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</si>
  <si>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</si>
  <si>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</si>
  <si>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</si>
  <si>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</si>
  <si>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</si>
  <si>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</si>
  <si>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</si>
  <si>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</si>
  <si>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</si>
  <si>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</si>
  <si>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</si>
  <si>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</si>
  <si>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</si>
  <si>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</si>
  <si>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</si>
  <si>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</si>
  <si>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</si>
  <si>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</si>
  <si>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</si>
  <si>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</si>
  <si>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</si>
  <si>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</si>
  <si>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</si>
  <si>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</si>
  <si>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</si>
  <si>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</si>
  <si>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</si>
  <si>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</si>
  <si>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</si>
  <si>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</si>
  <si>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</si>
  <si>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</si>
  <si>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</si>
  <si>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</si>
  <si>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</si>
  <si>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</si>
  <si>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</si>
  <si>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</si>
  <si>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</si>
  <si>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</si>
  <si>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</si>
  <si>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</si>
  <si>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</si>
  <si>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</si>
  <si>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</si>
  <si>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</si>
  <si>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</si>
  <si>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</si>
  <si>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</si>
  <si>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</si>
  <si>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</si>
  <si>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</si>
  <si>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</si>
  <si>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</si>
  <si>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</si>
  <si>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</si>
  <si>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</si>
  <si>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</si>
  <si>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</si>
  <si>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</si>
  <si>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</si>
  <si>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</si>
  <si>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</si>
  <si>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</si>
  <si>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</si>
  <si>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</si>
  <si>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</si>
  <si>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</si>
  <si>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</si>
  <si>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</si>
  <si>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</si>
  <si>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</si>
  <si>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</si>
  <si>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</si>
  <si>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</si>
  <si>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</si>
  <si>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</si>
  <si>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</si>
  <si>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</si>
  <si>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</si>
  <si>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</si>
  <si>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</si>
  <si>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</si>
  <si>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</si>
  <si>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</si>
  <si>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</si>
  <si>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</si>
  <si>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</si>
  <si>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</si>
  <si>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</si>
  <si>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</si>
  <si>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</si>
  <si>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</si>
  <si>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</si>
  <si>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</si>
  <si>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</si>
  <si>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</si>
  <si>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</si>
  <si>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</si>
  <si>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</si>
  <si>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</si>
  <si>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</si>
  <si>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</si>
  <si>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</si>
  <si>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</si>
  <si>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</si>
  <si>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</si>
  <si>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</si>
  <si>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</si>
  <si>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</si>
  <si>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</si>
  <si>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</si>
  <si>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</si>
  <si>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</si>
  <si>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</si>
  <si>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</si>
  <si>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</si>
  <si>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</si>
  <si>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</si>
  <si>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</si>
  <si>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</si>
  <si>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</si>
  <si>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</si>
  <si>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</si>
  <si>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</si>
  <si>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</si>
  <si>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</si>
  <si>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</si>
  <si>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</si>
  <si>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</si>
  <si>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</si>
  <si>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</si>
  <si>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</si>
  <si>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</si>
  <si>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</si>
  <si>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</si>
  <si>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</si>
  <si>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</si>
  <si>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</si>
  <si>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</si>
  <si>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</si>
  <si>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</si>
  <si>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</si>
  <si>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</si>
  <si>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</si>
  <si>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</si>
  <si>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</si>
  <si>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</si>
  <si>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</si>
  <si>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</si>
  <si>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</si>
  <si>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</si>
  <si>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</si>
  <si>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</si>
  <si>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</si>
  <si>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</si>
  <si>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</si>
  <si>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</si>
  <si>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</si>
  <si>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</si>
  <si>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</si>
  <si>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</si>
  <si>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</si>
  <si>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</si>
  <si>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</si>
  <si>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</si>
  <si>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</si>
  <si>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</si>
  <si>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</si>
  <si>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</si>
  <si>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</si>
  <si>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</si>
  <si>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</si>
  <si>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</si>
  <si>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</si>
  <si>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</si>
  <si>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</si>
  <si>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</si>
  <si>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</si>
  <si>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</si>
  <si>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</si>
  <si>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</si>
  <si>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</si>
  <si>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</si>
  <si>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</si>
  <si>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</si>
  <si>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</si>
  <si>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</si>
  <si>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</si>
  <si>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</si>
  <si>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</si>
  <si>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</si>
  <si>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</si>
  <si>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</si>
  <si>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</si>
  <si>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</si>
  <si>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</si>
  <si>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</si>
  <si>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</si>
  <si>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</si>
  <si>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</si>
  <si>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</si>
  <si>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</si>
  <si>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</si>
  <si>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</si>
  <si>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</si>
  <si>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</si>
  <si>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</si>
  <si>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</si>
  <si>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</si>
  <si>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Ruby Fierro</t>
  </si>
  <si>
    <t xml:space="preserve">Chief Probation Officer </t>
  </si>
  <si>
    <t>rfierro@trinitycounty.org</t>
  </si>
  <si>
    <t>Lance Floerke</t>
  </si>
  <si>
    <t>Assistant Chief</t>
  </si>
  <si>
    <t>530 623-1204</t>
  </si>
  <si>
    <t>lfloerke@trinitycounty.org</t>
  </si>
  <si>
    <t>Risk-Needs-Responsivity (RNR) Model Based Services</t>
  </si>
  <si>
    <t>Youth Prevention / Intervention Program</t>
  </si>
  <si>
    <t>There is no statistically significant data trends or abnormalties to report or study when the overall numbers are so small.  Data can be drastically erratic as it can easily change by a single child.</t>
  </si>
  <si>
    <t xml:space="preserve">YOBG funds were used to contine to provide staffing for conducting comprehensive assessments on new and ongoing juvenile cases, provide case planning and intensive home supervision to our highest risk juvenile population, and assist in diverting youth away from higher levels of care and incarceration.  The tool we are using for determination of juvenile risk is the PACT assessment, which screens for level of risk.  Higher risk youth who are at the greatest risk of commitment to the Secure Track are provided more intensive supervision and services by a seasoned Deputy Probation Officer, and all services and intervention strategies align with the Risk-Needs-Responsivity (RNR) model of evidence-based practices.  </t>
  </si>
  <si>
    <t xml:space="preserve">JJCPA funds were used to continue to provide staffing and support to on-going efforts related to our School-Based Prevention/Intervention Program.  This program plays a key role in the school SMART team which assists in crisis response to ensure youth safety, and also provides general education, prevention, and intervention services to students through a variety of methods and incorporates a school-based restorative justice model. School based restorative justice helps support youth not coming into the juvenile justice system unless legally necessary and all other options are not feasible or practical.  This program is one of the primary reasons why Trinity County's juvenile incarceration and ward rates remain as low as they 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</si>
</sst>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floerke@trinitycounty.org" TargetMode="External"/><Relationship Id="rId1" Type="http://schemas.openxmlformats.org/officeDocument/2006/relationships/hyperlink" Target="mailto:rfierro@trinity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200" zoomScaleNormal="200" workbookViewId="0">
      <pane ySplit="6" topLeftCell="A8" activePane="bottomLeft" state="frozen"/>
      <selection pane="bottomLeft" activeCell="K17" sqref="K17"/>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455</v>
      </c>
      <c r="B24" s="244"/>
      <c r="C24" s="244"/>
      <c r="D24" s="244"/>
      <c r="E24" s="245"/>
      <c r="F24" s="246">
        <v>44833</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934</v>
      </c>
      <c r="B29" s="235"/>
      <c r="C29" s="236"/>
      <c r="D29" s="280" t="s">
        <v>931</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932</v>
      </c>
      <c r="B32" s="241"/>
      <c r="C32" s="241"/>
      <c r="D32" s="241"/>
      <c r="E32" s="241"/>
      <c r="F32" s="240" t="s">
        <v>933</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934</v>
      </c>
      <c r="B34" s="235"/>
      <c r="C34" s="236"/>
      <c r="D34" s="237" t="s">
        <v>935</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34 C29"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E88C5730-0E22-4025-9810-D87BAF71350E}"/>
    <hyperlink ref="D34" r:id="rId2" xr:uid="{95651533-9926-47C5-9B40-828515BDC6B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Trinity</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Trinity</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Trinity</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Trinity</v>
      </c>
    </row>
    <row r="2" spans="1:2" x14ac:dyDescent="0.2">
      <c r="A2" t="s">
        <v>541</v>
      </c>
      <c r="B2" s="25">
        <f>Reportdate</f>
        <v>44833</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Ruby Fierro</v>
      </c>
    </row>
    <row r="10" spans="1:2" x14ac:dyDescent="0.2">
      <c r="A10" t="s">
        <v>218</v>
      </c>
      <c r="B10" t="str">
        <f>primarytitle</f>
        <v xml:space="preserve">Chief Probation Officer </v>
      </c>
    </row>
    <row r="11" spans="1:2" x14ac:dyDescent="0.2">
      <c r="A11" t="s">
        <v>217</v>
      </c>
      <c r="B11" t="str">
        <f>primphone</f>
        <v>530 623-1204</v>
      </c>
    </row>
    <row r="12" spans="1:2" x14ac:dyDescent="0.2">
      <c r="A12" t="s">
        <v>193</v>
      </c>
      <c r="B12" s="10" t="str">
        <f>preemail</f>
        <v>rfierro@trinitycounty.org</v>
      </c>
    </row>
    <row r="13" spans="1:2" x14ac:dyDescent="0.2">
      <c r="A13" t="s">
        <v>365</v>
      </c>
      <c r="B13" t="str">
        <f>seccontact</f>
        <v>Lance Floerke</v>
      </c>
    </row>
    <row r="14" spans="1:2" x14ac:dyDescent="0.2">
      <c r="A14" t="s">
        <v>366</v>
      </c>
      <c r="B14" t="str">
        <f>seccontitle</f>
        <v>Assistant Chief</v>
      </c>
    </row>
    <row r="15" spans="1:2" x14ac:dyDescent="0.2">
      <c r="A15" t="s">
        <v>367</v>
      </c>
      <c r="B15" t="str">
        <f>secphone</f>
        <v>530 623-1204</v>
      </c>
    </row>
    <row r="16" spans="1:2" x14ac:dyDescent="0.2">
      <c r="A16" t="s">
        <v>368</v>
      </c>
      <c r="B16" t="str">
        <f>secemail</f>
        <v>lfloerke@trinitycounty.org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116469</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531</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117000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Trinity</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Trinity</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117000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Trinity</v>
      </c>
      <c r="B2" s="25">
        <f>Reportdate</f>
        <v>44833</v>
      </c>
      <c r="C2" s="24" t="e">
        <f>Chief</f>
        <v>#REF!</v>
      </c>
      <c r="D2" t="e">
        <f>Chiefphone2</f>
        <v>#REF!</v>
      </c>
      <c r="E2" s="10" t="e">
        <f>Address</f>
        <v>#REF!</v>
      </c>
      <c r="F2" s="10" t="e">
        <f>City</f>
        <v>#REF!</v>
      </c>
      <c r="G2" s="9" t="e">
        <f>ZIP</f>
        <v>#REF!</v>
      </c>
      <c r="H2" s="10" t="e">
        <f>Chiefemail2</f>
        <v>#REF!</v>
      </c>
      <c r="I2" t="str">
        <f>primcontact</f>
        <v>Ruby Fierro</v>
      </c>
      <c r="J2" t="str">
        <f>primarytitle</f>
        <v xml:space="preserve">Chief Probation Officer </v>
      </c>
      <c r="K2" t="str">
        <f>primphone</f>
        <v>530 623-1204</v>
      </c>
      <c r="L2" s="10" t="str">
        <f>preemail</f>
        <v>rfierro@trinitycounty.org</v>
      </c>
      <c r="M2" t="str">
        <f>seccontact</f>
        <v>Lance Floerke</v>
      </c>
      <c r="N2" t="str">
        <f>seccontitle</f>
        <v>Assistant Chief</v>
      </c>
      <c r="O2" t="str">
        <f>secphone</f>
        <v>530 623-1204</v>
      </c>
      <c r="P2" t="str">
        <f>secemail</f>
        <v>lfloerke@trinitycounty.org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116469</v>
      </c>
      <c r="AH2" s="11">
        <f>t1jjcpaserv</f>
        <v>0</v>
      </c>
      <c r="AI2" s="11">
        <f>t1jjcpaprof</f>
        <v>0</v>
      </c>
      <c r="AJ2" s="11">
        <f>t1jjcpacbo</f>
        <v>0</v>
      </c>
      <c r="AK2" s="11">
        <f>t1jjcpaequip</f>
        <v>0</v>
      </c>
      <c r="AL2" s="11">
        <f>t1jjcpaadmin</f>
        <v>531</v>
      </c>
      <c r="AM2" s="11">
        <f>t1jjcpaothr1</f>
        <v>0</v>
      </c>
      <c r="AN2" s="11">
        <f>t1jjcpaothr2</f>
        <v>0</v>
      </c>
      <c r="AO2" s="11">
        <f>t1jjcpaothr3</f>
        <v>0</v>
      </c>
      <c r="AP2" s="11">
        <f>t1jjcpatot</f>
        <v>117000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Trinity</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Trinity</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117000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4" sqref="I14:J14"/>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Trinity</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4</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13</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17</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c r="J14" s="302"/>
      <c r="K14" s="97"/>
      <c r="L14" s="97"/>
      <c r="M14" s="97"/>
      <c r="N14" s="97"/>
      <c r="O14" s="98"/>
    </row>
    <row r="15" spans="1:24" ht="14.25" x14ac:dyDescent="0.2">
      <c r="A15" s="91"/>
      <c r="B15" s="45"/>
      <c r="C15" s="128"/>
      <c r="D15" s="128"/>
      <c r="E15" s="310" t="s">
        <v>815</v>
      </c>
      <c r="F15" s="310"/>
      <c r="G15" s="310"/>
      <c r="H15" s="310"/>
      <c r="I15" s="304"/>
      <c r="J15" s="305"/>
      <c r="K15" s="97"/>
      <c r="L15" s="97"/>
      <c r="M15" s="97"/>
      <c r="N15" s="97"/>
      <c r="O15" s="98"/>
    </row>
    <row r="16" spans="1:24" ht="15" x14ac:dyDescent="0.25">
      <c r="A16" s="102"/>
      <c r="B16" s="45"/>
      <c r="C16" s="128"/>
      <c r="D16" s="128"/>
      <c r="E16" s="306" t="s">
        <v>827</v>
      </c>
      <c r="F16" s="306"/>
      <c r="G16" s="306"/>
      <c r="H16" s="306"/>
      <c r="I16" s="311">
        <f>SUM(I14:J15)</f>
        <v>0</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0</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7" activePane="bottomLeft" state="frozen"/>
      <selection activeCell="B1" sqref="B1"/>
      <selection pane="bottomLeft" activeCell="J29" sqref="J29:K29"/>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Trinity</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12</v>
      </c>
      <c r="K7" s="360"/>
      <c r="L7" s="45"/>
      <c r="M7" s="45"/>
      <c r="N7" s="45"/>
      <c r="O7" s="92"/>
    </row>
    <row r="8" spans="1:37" ht="14.1" customHeight="1" x14ac:dyDescent="0.2">
      <c r="A8" s="91"/>
      <c r="B8" s="128"/>
      <c r="C8" s="128"/>
      <c r="D8" s="353" t="s">
        <v>890</v>
      </c>
      <c r="E8" s="354"/>
      <c r="F8" s="354"/>
      <c r="G8" s="354"/>
      <c r="H8" s="354"/>
      <c r="I8" s="355"/>
      <c r="J8" s="361">
        <v>5</v>
      </c>
      <c r="K8" s="362"/>
      <c r="L8" s="125"/>
      <c r="M8" s="125"/>
      <c r="N8" s="125"/>
      <c r="O8" s="126"/>
      <c r="P8" s="214"/>
    </row>
    <row r="9" spans="1:37" ht="14.1" customHeight="1" x14ac:dyDescent="0.2">
      <c r="A9" s="91"/>
      <c r="B9" s="128"/>
      <c r="C9" s="128"/>
      <c r="D9" s="356" t="s">
        <v>827</v>
      </c>
      <c r="E9" s="357"/>
      <c r="F9" s="357"/>
      <c r="G9" s="357"/>
      <c r="H9" s="357"/>
      <c r="I9" s="358"/>
      <c r="J9" s="363">
        <f>SUM(I7:J8)</f>
        <v>17</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4</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9</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7</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2</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9</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c r="K32" s="347"/>
      <c r="L32" s="125"/>
      <c r="M32" s="125"/>
      <c r="N32" s="125"/>
      <c r="O32" s="126"/>
      <c r="P32" s="214"/>
    </row>
    <row r="33" spans="1:37" ht="14.1" customHeight="1" x14ac:dyDescent="0.2">
      <c r="A33" s="91"/>
      <c r="B33" s="45"/>
      <c r="C33" s="45"/>
      <c r="D33" s="343" t="s">
        <v>815</v>
      </c>
      <c r="E33" s="344"/>
      <c r="F33" s="344"/>
      <c r="G33" s="344"/>
      <c r="H33" s="344"/>
      <c r="I33" s="345"/>
      <c r="J33" s="379"/>
      <c r="K33" s="380"/>
      <c r="L33" s="125"/>
      <c r="M33" s="125"/>
      <c r="N33" s="125"/>
      <c r="O33" s="126"/>
      <c r="P33" s="214"/>
    </row>
    <row r="34" spans="1:37" ht="14.1" customHeight="1" x14ac:dyDescent="0.2">
      <c r="A34" s="91"/>
      <c r="B34" s="45"/>
      <c r="C34" s="45"/>
      <c r="D34" s="384" t="s">
        <v>827</v>
      </c>
      <c r="E34" s="384"/>
      <c r="F34" s="384"/>
      <c r="G34" s="384"/>
      <c r="H34" s="384"/>
      <c r="I34" s="384"/>
      <c r="J34" s="381">
        <f>SUM(J32:K33)</f>
        <v>0</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0</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5" activePane="bottomLeft" state="frozen"/>
      <selection pane="bottomLeft" activeCell="G11" sqref="G11:H11"/>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Trinity</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v>
      </c>
      <c r="H9" s="328"/>
      <c r="I9" s="183"/>
    </row>
    <row r="10" spans="1:21" ht="15" x14ac:dyDescent="0.2">
      <c r="A10" s="165"/>
      <c r="B10" s="206"/>
      <c r="C10" s="409" t="s">
        <v>872</v>
      </c>
      <c r="D10" s="409"/>
      <c r="E10" s="409"/>
      <c r="F10" s="409"/>
      <c r="G10" s="397">
        <v>0</v>
      </c>
      <c r="H10" s="397"/>
      <c r="I10" s="183"/>
    </row>
    <row r="11" spans="1:21" ht="15" x14ac:dyDescent="0.2">
      <c r="A11" s="165"/>
      <c r="B11" s="206"/>
      <c r="C11" s="401" t="s">
        <v>873</v>
      </c>
      <c r="D11" s="401"/>
      <c r="E11" s="401"/>
      <c r="F11" s="401"/>
      <c r="G11" s="328"/>
      <c r="H11" s="328"/>
      <c r="I11" s="183"/>
    </row>
    <row r="12" spans="1:21" ht="15" x14ac:dyDescent="0.25">
      <c r="A12" s="165"/>
      <c r="B12" s="177"/>
      <c r="C12" s="306" t="s">
        <v>827</v>
      </c>
      <c r="D12" s="306"/>
      <c r="E12" s="306"/>
      <c r="F12" s="306"/>
      <c r="G12" s="406">
        <f>SUM(G9:H11)</f>
        <v>1</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c r="H16" s="328"/>
      <c r="I16" s="98"/>
    </row>
    <row r="17" spans="1:9" ht="14.25" x14ac:dyDescent="0.2">
      <c r="A17" s="102"/>
      <c r="B17" s="128"/>
      <c r="C17" s="310" t="s">
        <v>815</v>
      </c>
      <c r="D17" s="310"/>
      <c r="E17" s="310"/>
      <c r="F17" s="310"/>
      <c r="G17" s="397"/>
      <c r="H17" s="397"/>
      <c r="I17" s="98"/>
    </row>
    <row r="18" spans="1:9" ht="15" x14ac:dyDescent="0.25">
      <c r="A18" s="102"/>
      <c r="B18" s="128"/>
      <c r="C18" s="306" t="s">
        <v>827</v>
      </c>
      <c r="D18" s="306"/>
      <c r="E18" s="306"/>
      <c r="F18" s="306"/>
      <c r="G18" s="392">
        <f>SUM(G16:H17)</f>
        <v>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3"/>
      <c r="H23" s="393"/>
      <c r="I23" s="98"/>
    </row>
    <row r="24" spans="1:9" ht="14.25" x14ac:dyDescent="0.2">
      <c r="A24" s="102"/>
      <c r="B24" s="128"/>
      <c r="C24" s="300" t="s">
        <v>817</v>
      </c>
      <c r="D24" s="300"/>
      <c r="E24" s="300"/>
      <c r="F24" s="300"/>
      <c r="G24" s="328"/>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Trinity</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938</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01" zoomScaleNormal="100" workbookViewId="0">
      <selection activeCell="C119" sqref="C11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Trinity</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Trinity</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Trinity</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936</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c r="F132" s="466"/>
      <c r="G132" s="466">
        <v>116469</v>
      </c>
      <c r="H132" s="466"/>
      <c r="I132" s="467"/>
      <c r="J132" s="467"/>
    </row>
    <row r="133" spans="1:16" x14ac:dyDescent="0.2">
      <c r="A133" s="513" t="s">
        <v>528</v>
      </c>
      <c r="B133" s="513"/>
      <c r="C133" s="513"/>
      <c r="D133" s="513"/>
      <c r="E133" s="448"/>
      <c r="F133" s="448"/>
      <c r="G133" s="449"/>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v>531</v>
      </c>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0</v>
      </c>
      <c r="F142" s="453"/>
      <c r="G142" s="453">
        <f>SUM(G132:G141)</f>
        <v>117000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939</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Trinity</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937</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36307</v>
      </c>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v>423</v>
      </c>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36730</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940</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Trinity</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0</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Trinity</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Trinity</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Trinity</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Trinity</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Trinity</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Trinity</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Trinity</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Trinity</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Trinity</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Trinity</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Trinity</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Trinity</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28" zoomScale="200" zoomScaleNormal="20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Trinity</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Trinity</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Trinity</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Trinity</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Trinity</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Trinity</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Trinity</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Trinity</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Trinity</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Trinity</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Trinity</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Trinity</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Trinity</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Trinity</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Trinity</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Trinity</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0</v>
      </c>
      <c r="E10" s="130"/>
      <c r="F10" s="39"/>
      <c r="G10" s="571" t="s">
        <v>847</v>
      </c>
      <c r="H10" s="571"/>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17</v>
      </c>
      <c r="E17" s="39"/>
      <c r="F17" s="39"/>
      <c r="G17" s="575" t="s">
        <v>847</v>
      </c>
      <c r="H17" s="575"/>
      <c r="I17" s="576"/>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9</v>
      </c>
      <c r="E21" s="39"/>
      <c r="F21" s="39"/>
      <c r="G21" s="575" t="s">
        <v>847</v>
      </c>
      <c r="H21" s="575"/>
      <c r="I21" s="576"/>
      <c r="J21" s="173">
        <f>'REPORT 3'!$J$44</f>
        <v>0</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1</v>
      </c>
      <c r="G28" s="575" t="s">
        <v>847</v>
      </c>
      <c r="H28" s="575"/>
      <c r="I28" s="576"/>
      <c r="J28" s="175">
        <f>'ARREST REPORT'!$G$18</f>
        <v>0</v>
      </c>
    </row>
    <row r="31" spans="1:10" ht="15" x14ac:dyDescent="0.25">
      <c r="G31" s="569" t="s">
        <v>816</v>
      </c>
      <c r="H31" s="569"/>
      <c r="I31" s="570"/>
      <c r="J31" s="171" t="s">
        <v>827</v>
      </c>
    </row>
    <row r="32" spans="1:10" s="1" customFormat="1" ht="15" x14ac:dyDescent="0.25">
      <c r="G32" s="575" t="s">
        <v>847</v>
      </c>
      <c r="H32" s="575"/>
      <c r="I32" s="576"/>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Ruby Fierro</cp:lastModifiedBy>
  <cp:lastPrinted>2018-08-28T17:54:34Z</cp:lastPrinted>
  <dcterms:created xsi:type="dcterms:W3CDTF">2010-06-09T19:05:00Z</dcterms:created>
  <dcterms:modified xsi:type="dcterms:W3CDTF">2022-09-29T18:35:15Z</dcterms:modified>
</cp:coreProperties>
</file>