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Administration\Admin ONLY\Grants\JJCPA\JJCPA 21-22\"/>
    </mc:Choice>
  </mc:AlternateContent>
  <xr:revisionPtr revIDLastSave="0" documentId="13_ncr:1_{1A35BC25-82FC-4C2E-A6F3-52464947444F}"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4710" yWindow="2055" windowWidth="21600" windowHeight="11385"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<sst xmlns="http://schemas.openxmlformats.org/spreadsheetml/2006/main" count="2389" uniqueCount="952">
  <si>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</si>
  <si>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</si>
  <si>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</si>
  <si>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</si>
  <si>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</si>
  <si>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</si>
  <si>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</si>
  <si>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</si>
  <si>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</si>
  <si>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</si>
  <si>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</si>
  <si>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</si>
  <si>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</si>
  <si>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</si>
  <si>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</si>
  <si>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</si>
  <si>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</si>
  <si>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</si>
  <si>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</si>
  <si>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</si>
  <si>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</si>
  <si>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</si>
  <si>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</si>
  <si>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</si>
  <si>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</si>
  <si>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</si>
  <si>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</si>
  <si>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</si>
  <si>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</si>
  <si>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</si>
  <si>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</si>
  <si>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</si>
  <si>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</si>
  <si>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</si>
  <si>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</si>
  <si>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</si>
  <si>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</si>
  <si>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</si>
  <si>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</si>
  <si>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</si>
  <si>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</si>
  <si>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</si>
  <si>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</si>
  <si>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</si>
  <si>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</si>
  <si>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</si>
  <si>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</si>
  <si>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</si>
  <si>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</si>
  <si>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</si>
  <si>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</si>
  <si>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</si>
  <si>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</si>
  <si>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</si>
  <si>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</si>
  <si>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</si>
  <si>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</si>
  <si>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</si>
  <si>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</si>
  <si>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</si>
  <si>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</si>
  <si>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</si>
  <si>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</si>
  <si>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</si>
  <si>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</si>
  <si>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</si>
  <si>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</si>
  <si>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</si>
  <si>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</si>
  <si>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</si>
  <si>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</si>
  <si>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</si>
  <si>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</si>
  <si>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</si>
  <si>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</si>
  <si>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</si>
  <si>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</si>
  <si>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</si>
  <si>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</si>
  <si>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</si>
  <si>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</si>
  <si>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</si>
  <si>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</si>
  <si>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</si>
  <si>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</si>
  <si>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</si>
  <si>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</si>
  <si>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</si>
  <si>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</si>
  <si>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</si>
  <si>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</si>
  <si>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</si>
  <si>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</si>
  <si>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</si>
  <si>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</si>
  <si>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</si>
  <si>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</si>
  <si>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</si>
  <si>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</si>
  <si>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</si>
  <si>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</si>
  <si>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</si>
  <si>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</si>
  <si>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</si>
  <si>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</si>
  <si>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</si>
  <si>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</si>
  <si>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</si>
  <si>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</si>
  <si>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</si>
  <si>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</si>
  <si>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</si>
  <si>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</si>
  <si>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</si>
  <si>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</si>
  <si>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</si>
  <si>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</si>
  <si>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</si>
  <si>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</si>
  <si>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</si>
  <si>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</si>
  <si>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</si>
  <si>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</si>
  <si>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</si>
  <si>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</si>
  <si>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</si>
  <si>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</si>
  <si>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</si>
  <si>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</si>
  <si>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</si>
  <si>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</si>
  <si>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</si>
  <si>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</si>
  <si>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</si>
  <si>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</si>
  <si>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</si>
  <si>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</si>
  <si>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</si>
  <si>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</si>
  <si>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</si>
  <si>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</si>
  <si>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</si>
  <si>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</si>
  <si>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</si>
  <si>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</si>
  <si>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</si>
  <si>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</si>
  <si>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</si>
  <si>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</si>
  <si>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</si>
  <si>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</si>
  <si>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</si>
  <si>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</si>
  <si>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</si>
  <si>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</si>
  <si>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</si>
  <si>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</si>
  <si>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</si>
  <si>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</si>
  <si>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</si>
  <si>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</si>
  <si>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</si>
  <si>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</si>
  <si>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</si>
  <si>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</si>
  <si>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</si>
  <si>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</si>
  <si>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</si>
  <si>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</si>
  <si>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</si>
  <si>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</si>
  <si>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</si>
  <si>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</si>
  <si>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</si>
  <si>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</si>
  <si>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</si>
  <si>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</si>
  <si>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</si>
  <si>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</si>
  <si>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</si>
  <si>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</si>
  <si>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</si>
  <si>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</si>
  <si>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</si>
  <si>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</si>
  <si>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</si>
  <si>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</si>
  <si>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</si>
  <si>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</si>
  <si>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</si>
  <si>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</si>
  <si>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</si>
  <si>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</si>
  <si>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</si>
  <si>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</si>
  <si>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</si>
  <si>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</si>
  <si>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</si>
  <si>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</si>
  <si>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</si>
  <si>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</si>
  <si>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</si>
  <si>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</si>
  <si>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</si>
  <si>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</si>
  <si>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</si>
  <si>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</si>
  <si>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</si>
  <si>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</si>
  <si>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</si>
  <si>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</si>
  <si>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</si>
  <si>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</si>
  <si>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</si>
  <si>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</si>
  <si>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</si>
  <si>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</si>
  <si>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</si>
  <si>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</si>
  <si>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</si>
  <si>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</si>
  <si>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</si>
  <si>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</si>
  <si>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</si>
  <si>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</si>
  <si>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</si>
  <si>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</si>
  <si>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</si>
  <si>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</si>
  <si>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</si>
  <si>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</si>
  <si>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</si>
  <si>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</si>
  <si>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</si>
  <si>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</si>
  <si>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</si>
  <si>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</si>
  <si>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</si>
  <si>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</si>
  <si>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</si>
  <si>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</si>
  <si>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</si>
  <si>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</si>
  <si>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</si>
  <si>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</si>
  <si>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</si>
  <si>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</si>
  <si>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</si>
  <si>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</si>
  <si>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</si>
  <si>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</si>
  <si>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</si>
  <si>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</si>
  <si>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</si>
  <si>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</si>
  <si>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</si>
  <si>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</si>
  <si>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</si>
  <si>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</si>
  <si>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</si>
  <si>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</si>
  <si>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</si>
  <si>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</si>
  <si>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</si>
  <si>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</si>
  <si>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</si>
  <si>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</si>
  <si>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</si>
  <si>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</si>
  <si>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</si>
  <si>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</si>
  <si>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</si>
  <si>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</si>
  <si>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</si>
  <si>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</si>
  <si>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</si>
  <si>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</si>
  <si>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</si>
  <si>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</si>
  <si>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</si>
  <si>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</si>
  <si>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</si>
  <si>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</si>
  <si>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</si>
  <si>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</si>
  <si>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</si>
  <si>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</si>
  <si>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</si>
  <si>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</si>
  <si>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</si>
  <si>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</si>
  <si>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</si>
  <si>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</si>
  <si>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</si>
  <si>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</si>
  <si>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</si>
  <si>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</si>
  <si>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</si>
  <si>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</si>
  <si>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</si>
  <si>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</si>
  <si>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</si>
  <si>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</si>
  <si>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</si>
  <si>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</si>
  <si>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</si>
  <si>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</si>
  <si>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</si>
  <si>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</si>
  <si>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</si>
  <si>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</si>
  <si>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</si>
  <si>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</si>
  <si>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</si>
  <si>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</si>
  <si>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</si>
  <si>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</si>
  <si>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</si>
  <si>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</si>
  <si>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</si>
  <si>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</si>
  <si>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</si>
  <si>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</si>
  <si>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</si>
  <si>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</si>
  <si>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</si>
  <si>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</si>
  <si>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</si>
  <si>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</si>
  <si>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</si>
  <si>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</si>
  <si>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</si>
  <si>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</si>
  <si>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</si>
  <si>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</si>
  <si>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</si>
  <si>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</si>
  <si>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</si>
  <si>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</si>
  <si>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</si>
  <si>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</si>
  <si>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</si>
  <si>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</si>
  <si>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</si>
  <si>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</si>
  <si>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</si>
  <si>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</si>
  <si>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</si>
  <si>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</si>
  <si>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</si>
  <si>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</si>
  <si>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</si>
  <si>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</si>
  <si>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</si>
  <si>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</si>
  <si>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</si>
  <si>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</si>
  <si>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</si>
  <si>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</si>
  <si>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</si>
  <si>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</si>
  <si>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</si>
  <si>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</si>
  <si>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</si>
  <si>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</si>
  <si>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</si>
  <si>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</si>
  <si>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</si>
  <si>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</si>
  <si>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</si>
  <si>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</si>
  <si>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</si>
  <si>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</si>
  <si>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</si>
  <si>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</si>
  <si>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</si>
  <si>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</si>
  <si>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</si>
  <si>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</si>
  <si>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</si>
  <si>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</si>
  <si>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</si>
  <si>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</si>
  <si>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</si>
  <si>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</si>
  <si>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</si>
  <si>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</si>
  <si>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</si>
  <si>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</si>
  <si>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</si>
  <si>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</si>
  <si>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</si>
  <si>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</si>
  <si>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</si>
  <si>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</si>
  <si>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</si>
  <si>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</si>
  <si>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</si>
  <si>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</si>
  <si>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</si>
  <si>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</si>
  <si>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</si>
  <si>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</si>
  <si>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</si>
  <si>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</si>
  <si>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</si>
  <si>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</si>
  <si>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</si>
  <si>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</si>
  <si>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</si>
  <si>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</si>
  <si>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</si>
  <si>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</si>
  <si>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</si>
  <si>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</si>
  <si>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</si>
  <si>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</si>
  <si>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</si>
  <si>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</si>
  <si>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</si>
  <si>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</si>
  <si>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</si>
  <si>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</si>
  <si>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</si>
  <si>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</si>
  <si>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</si>
  <si>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</si>
  <si>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</si>
  <si>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</si>
  <si>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</si>
  <si>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</si>
  <si>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</si>
  <si>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</si>
  <si>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</si>
  <si>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</si>
  <si>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</si>
  <si>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</si>
  <si>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</si>
  <si>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</si>
  <si>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</si>
  <si>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</si>
  <si>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</si>
  <si>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</si>
  <si>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</si>
  <si>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</si>
  <si>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</si>
  <si>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</si>
  <si>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</si>
  <si>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</si>
  <si>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</si>
  <si>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</si>
  <si>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</si>
  <si>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</si>
  <si>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</si>
  <si>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</si>
  <si>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</si>
  <si>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</si>
  <si>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</si>
  <si>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</si>
  <si>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</si>
  <si>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</si>
  <si>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</si>
  <si>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</si>
  <si>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</si>
  <si>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</si>
  <si>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</si>
  <si>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</si>
  <si>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</si>
  <si>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</si>
  <si>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</si>
  <si>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</si>
  <si>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</si>
  <si>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</si>
  <si>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</si>
  <si>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</si>
  <si>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</si>
  <si>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</si>
  <si>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</si>
  <si>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</si>
  <si>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</si>
  <si>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</si>
  <si>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</si>
  <si>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</si>
  <si>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</si>
  <si>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</si>
  <si>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</si>
  <si>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</si>
  <si>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</si>
  <si>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</si>
  <si>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</si>
  <si>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</si>
  <si>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</si>
  <si>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</si>
  <si>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</si>
  <si>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</si>
  <si>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</si>
  <si>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</si>
  <si>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</si>
  <si>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</si>
  <si>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</si>
  <si>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</si>
  <si>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</si>
  <si>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</si>
  <si>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</si>
  <si>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</si>
  <si>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</si>
  <si>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</si>
  <si>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</si>
  <si>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</si>
  <si>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</si>
  <si>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</si>
  <si>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</si>
  <si>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</si>
  <si>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</si>
  <si>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</si>
  <si>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</si>
  <si>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</si>
  <si>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</si>
  <si>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</si>
  <si>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</si>
  <si>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</si>
  <si>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</si>
  <si>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</si>
  <si>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</si>
  <si>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</si>
  <si>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</si>
  <si>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</si>
  <si>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</si>
  <si>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</si>
  <si>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</si>
  <si>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</si>
  <si>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</si>
  <si>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</si>
  <si>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</si>
  <si>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</si>
  <si>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</si>
  <si>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</si>
  <si>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</si>
  <si>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</si>
  <si>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</si>
  <si>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</si>
  <si>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</si>
  <si>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</si>
  <si>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</si>
  <si>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</si>
  <si>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</si>
  <si>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</si>
  <si>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</si>
  <si>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</si>
  <si>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</si>
  <si>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</si>
  <si>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</si>
  <si>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</si>
  <si>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</si>
  <si>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</si>
  <si>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</si>
  <si>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</si>
  <si>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</si>
  <si>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</si>
  <si>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</si>
  <si>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</si>
  <si>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</si>
  <si>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</si>
  <si>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</si>
  <si>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</si>
  <si>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</si>
  <si>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</si>
  <si>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</si>
  <si>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</si>
  <si>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</si>
  <si>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</si>
  <si>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</si>
  <si>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</si>
  <si>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</si>
  <si>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</si>
  <si>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</si>
  <si>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</si>
  <si>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</si>
  <si>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</si>
  <si>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</si>
  <si>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</si>
  <si>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</si>
  <si>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</si>
  <si>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</si>
  <si>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</si>
  <si>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</si>
  <si>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</si>
  <si>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</si>
  <si>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</si>
  <si>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</si>
  <si>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</si>
  <si>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</si>
  <si>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</si>
  <si>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</si>
  <si>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</si>
  <si>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</si>
  <si>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</si>
  <si>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</si>
  <si>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</si>
  <si>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</si>
  <si>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</si>
  <si>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</si>
  <si>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</si>
  <si>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</si>
  <si>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</si>
  <si>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</si>
  <si>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</si>
  <si>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</si>
  <si>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</si>
  <si>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</si>
  <si>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</si>
  <si>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</si>
  <si>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</si>
  <si>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</si>
  <si>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</si>
  <si>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</si>
  <si>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</si>
  <si>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</si>
  <si>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</si>
  <si>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</si>
  <si>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</si>
  <si>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</si>
  <si>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</si>
  <si>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</si>
  <si>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</si>
  <si>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</si>
  <si>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</si>
  <si>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</si>
  <si>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</si>
  <si>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</si>
  <si>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</si>
  <si>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</si>
  <si>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</si>
  <si>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</si>
  <si>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</si>
  <si>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</si>
  <si>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</si>
  <si>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</si>
  <si>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</si>
  <si>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</si>
  <si>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</si>
  <si>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</si>
  <si>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</si>
  <si>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</si>
  <si>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</si>
  <si>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</si>
  <si>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</si>
  <si>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</si>
  <si>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</si>
  <si>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</si>
  <si>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</si>
  <si>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</si>
  <si>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</si>
  <si>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</si>
  <si>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</si>
  <si>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</si>
  <si>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</si>
  <si>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</si>
  <si>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</si>
  <si>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</si>
  <si>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</si>
  <si>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</si>
  <si>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</si>
  <si>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</si>
  <si>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</si>
  <si>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</si>
  <si>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</si>
  <si>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</si>
  <si>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</si>
  <si>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</si>
  <si>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</si>
  <si>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</si>
  <si>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</si>
  <si>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</si>
  <si>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</si>
  <si>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</si>
  <si>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</si>
  <si>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</si>
  <si>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</si>
  <si>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</si>
  <si>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</si>
  <si>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</si>
  <si>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</si>
  <si>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</si>
  <si>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</si>
  <si>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</si>
  <si>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</si>
  <si>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</si>
  <si>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</si>
  <si>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</si>
  <si>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</si>
  <si>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</si>
  <si>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</si>
  <si>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</si>
  <si>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</si>
  <si>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</si>
  <si>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</si>
  <si>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</si>
  <si>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</si>
  <si>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</si>
  <si>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</si>
  <si>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</si>
  <si>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</si>
  <si>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</si>
  <si>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</si>
  <si>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</si>
  <si>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</si>
  <si>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</si>
  <si>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</si>
  <si>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</si>
  <si>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</si>
  <si>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</si>
  <si>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</si>
  <si>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</si>
  <si>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</si>
  <si>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</si>
  <si>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</si>
  <si>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</si>
  <si>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</si>
  <si>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</si>
  <si>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</si>
  <si>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</si>
  <si>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</si>
  <si>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</si>
  <si>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</si>
  <si>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</si>
  <si>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</si>
  <si>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</si>
  <si>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</si>
  <si>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</si>
  <si>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</si>
  <si>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</si>
  <si>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</si>
  <si>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</si>
  <si>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</si>
  <si>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</si>
  <si>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</si>
  <si>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</si>
  <si>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</si>
  <si>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</si>
  <si>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</si>
  <si>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</si>
  <si>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</si>
  <si>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</si>
  <si>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</si>
  <si>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</si>
  <si>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</si>
  <si>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</si>
  <si>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</si>
  <si>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</si>
  <si>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</si>
  <si>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</si>
  <si>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</si>
  <si>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</si>
  <si>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</si>
  <si>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</si>
  <si>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</si>
  <si>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</si>
  <si>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</si>
  <si>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</si>
  <si>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</si>
  <si>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</si>
  <si>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</si>
  <si>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</si>
  <si>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</si>
  <si>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</si>
  <si>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</si>
  <si>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</si>
  <si>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</si>
  <si>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</si>
  <si>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</si>
  <si>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</si>
  <si>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</si>
  <si>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</si>
  <si>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</si>
  <si>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</si>
  <si>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</si>
  <si>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</si>
  <si>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</si>
  <si>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</si>
  <si>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</si>
  <si>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</si>
  <si>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</si>
  <si>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</si>
  <si>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</si>
  <si>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</si>
  <si>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</si>
  <si>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</si>
  <si>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</si>
  <si>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</si>
  <si>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</si>
  <si>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</si>
  <si>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</si>
  <si>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</si>
  <si>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</si>
  <si>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</si>
  <si>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</si>
  <si>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</si>
  <si>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</si>
  <si>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</si>
  <si>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</si>
  <si>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</si>
  <si>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</si>
  <si>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</si>
  <si>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</si>
  <si>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</si>
  <si>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</si>
  <si>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</si>
  <si>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</si>
  <si>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</si>
  <si>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</si>
  <si>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</si>
  <si>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</si>
  <si>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</si>
  <si>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</si>
  <si>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</si>
  <si>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</si>
  <si>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</si>
  <si>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</si>
  <si>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</si>
  <si>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</si>
  <si>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</si>
  <si>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</si>
  <si>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</si>
  <si>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</si>
  <si>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</si>
  <si>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</si>
  <si>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</si>
  <si>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</si>
  <si>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</si>
  <si>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</si>
  <si>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</si>
  <si>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</si>
  <si>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</si>
  <si>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</si>
  <si>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</si>
  <si>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</si>
  <si>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</si>
  <si>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</si>
  <si>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</si>
  <si>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</si>
  <si>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</si>
  <si>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</si>
  <si>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</si>
  <si>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</si>
  <si>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</si>
  <si>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</si>
  <si>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</si>
  <si>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</si>
  <si>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</si>
  <si>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</si>
  <si>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</si>
  <si>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</si>
  <si>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</si>
  <si>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</si>
  <si>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</si>
  <si>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</si>
  <si>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</si>
  <si>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</si>
  <si>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</si>
  <si>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</si>
  <si>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</si>
  <si>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</si>
  <si>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</si>
  <si>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</si>
  <si>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</si>
  <si>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</si>
  <si>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</si>
  <si>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</si>
  <si>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</si>
  <si>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</si>
  <si>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</si>
  <si>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</si>
  <si>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</si>
  <si>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</si>
  <si>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</si>
  <si>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</si>
  <si>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</si>
  <si>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</si>
  <si>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</si>
  <si>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</si>
  <si>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</si>
  <si>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</si>
  <si>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</si>
  <si>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</si>
  <si>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</si>
  <si>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</si>
  <si>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</si>
  <si>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</si>
  <si>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</si>
  <si>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</si>
  <si>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</si>
  <si>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</si>
  <si>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</si>
  <si>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</si>
  <si>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</si>
  <si>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</si>
  <si>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</si>
  <si>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</si>
  <si>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</si>
  <si>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</si>
  <si>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</si>
  <si>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</si>
  <si>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</si>
  <si>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</si>
  <si>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</si>
  <si>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</si>
  <si>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</si>
  <si>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</si>
  <si>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</si>
  <si>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</si>
  <si>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</si>
  <si>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</si>
  <si>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</si>
  <si>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</si>
  <si>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</si>
  <si>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</si>
  <si>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</si>
  <si>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</si>
  <si>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</si>
  <si>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</si>
  <si>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</si>
  <si>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</si>
  <si>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</si>
  <si>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</si>
  <si>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</si>
  <si>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</si>
  <si>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</si>
  <si>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</si>
  <si>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Tracie Neal </t>
  </si>
  <si>
    <t xml:space="preserve">Chief Probation Officer </t>
  </si>
  <si>
    <t>530-245-6217</t>
  </si>
  <si>
    <t xml:space="preserve">tneal@co.shasta.ca.us </t>
  </si>
  <si>
    <t>Chelsey Chappelle</t>
  </si>
  <si>
    <t xml:space="preserve">Asst Chief Probation Officer </t>
  </si>
  <si>
    <t>530-245-6247</t>
  </si>
  <si>
    <t xml:space="preserve">clchappelle@co.shasta.ca.us </t>
  </si>
  <si>
    <t>Integrated Family Wellness Program (IFWP)</t>
  </si>
  <si>
    <t>Juveniles That Have Offended Sexually (JTHOS)</t>
  </si>
  <si>
    <t>Parent Project</t>
  </si>
  <si>
    <t>Gardening, Responsibility, Ownership of Self and 
Community Well Being (GROW)</t>
  </si>
  <si>
    <t>Juvenile Rehabilitation Facility</t>
  </si>
  <si>
    <t xml:space="preserve">OpenJustice at DOJ.CA.Gov indicated the arrest data for our county is incomplete. They cited one local law enforcement agency did not report any arrest data and it appears another agency only reported arrests for a couple of the months in the reporting period. </t>
  </si>
  <si>
    <t xml:space="preserve">As to our entry of data into the JCPSS system, we are still manually entering the data.  However, we have worked to create a report in our new CMS to allow for the automated processing of this information to the JPCSS.  It is our goal for the next reporting period to automate this process so that our CMS can provided the report directly to the JCPSS, therefore alleviating the manual data entry process.		</t>
  </si>
  <si>
    <t>The Juveniles That Have Offended Sexually (JTHOS) Program serves youth who have offended sexually and provides support, supervision, and treatment to the youth and their families to increase community safety.  Youth served by this program are assessed via the Juvenile Sexual Offense Recidivism Risk Assessment Tool II (JSORRAT II) and the Positive Achievement Change Tool (PACT).   The information gained from these assessments as well as any other assessments such as a Psychosexual Risk Assessment and case recommendations by psychologists are used to determine if a youth can safely be treated in the community.  If deemed appropriate to be served in the community, a supervision plan and treatment plan are created by the DPO and the treatment provider.  
Through treatment, youth are educated on values as they relate to respect for self and others.  They may receive sex education to assist with developing an understanding of healthy human sexuality and the correction of distorted beliefs about appropriate sexual behavior.   Treatment focuses on areas of deficit such as impulse control, coping skills, managing anger, and appropriate boundaries.  The families are also included in both the treatment and supervision plan to help ensure the youth, family, and community remain safe.  
The DPO, treatment provider, and polygrapher work together to ensure the youth is being safe in the community and they are actively participating and learning from their treatment.  This containment model approach ensures the youth is meaningfully participating in the treatment program and complying with court and therapeutic directives that may include polygraph testing.  The family is also educated on what could be considered risky situations for the youth and assists in the supervision of the youth in the community. Victim services are provided as needed. 
For this reporting period, a total of 13 youth were served, 4 successfully completed treatment, and 4 terminated probation successfully.  Of the youth successfully terminated from probation there were no youth adjudicated on new crimes or sentenced in the adult system within 3 years of completing probation.  This fiscal year saw 7 new cases added to the caseload.   As of June 2022, 9 youth were active on the caseload with 8 actively in treatment and one who already successfully completed treatment.  
The reporting period saw two youth return from STRTP placement and be put onto the caseload.  One youth was unsuccessful and was sentenced to complete treatment in the JRF.  One youth was successful in completing his placement, transitioned back into the home of his family, and successfully completed probation in June of 2022.</t>
  </si>
  <si>
    <t xml:space="preserve">"The Integrated Family Wellness Program (IFWP) is co-located and serves youth in the community to reduce instances of out of home placement as well as supporting youth returning from out of home placements. Due to the intensive daily work and interactions that are occurring between team members, the youth, and their families, the maximum capacity for the program is 12 families.  There are numerous required Family Team Meetings each week for those in the program, which include the Deputy Probation Officer (DPO), Parent Partner, Youth Champion, and Mental Health Clinician.   As the families progress through the program, the meetings become less frequent.  Individual meetings also occur weekly between the youth and their Youth Champion, DPO, and Mental Health Clinician.  Further requirements of the program include weekly parent meetings with the Parent Partner and referrals to programs such as Parent Project may be made to better equip parents with skills for dealing with their youth.  The Effective Practices in Community Supervision (EPICS) model is utilized by the DPO when they meet with youth as this model is validated to help facilitate change and support positive thinking and behavior of youth.
IFWP creates a strength-based, family-focused case plan with input from the youth, parents/guardians, and staff on the team. The ultimate goal is to assist the youth and their family to effectively cope with the youth’s mental and behavioral health issues and support the youth in being productive within the community.  Family maintenance is supported through individualized programs and a collaborative approach to aid families in becoming stronger to reduce the need for out of home placement.
During fiscal year 2021-2022, the program served 19 youth and their involved families, with an average of 9 participants for the year.  IFWP successfully graduated 3 youth from the program.  In addition, 4 youth terminated the program unsuccessfully, and the remaining 9 youth are still engaged in the program.  The number of youths who successfully completed (3) IFWP was 2 less than the previous year’s 5 successful terminations. The number of unsuccessful terminations (4) increased from the 3 the previous year. Of the 4 youth, 2 unsuccessfully terminated Probation, one was transferred back to a general supervision caseload, and one was sentenced to the River's Edge Academy. There are multiple reasons a youth may unsuccessfully terminate from the program such as lack of family engagement, technical or new law violations, or failure to complete assigned services.     </t>
  </si>
  <si>
    <t>For this reporting period, the top criminogenic needs of the youth served by the Juvenile Division were Antisocial Personality, Antisocial Behavior and Criminal Associates.  The youth are assessed and reassessed utilizing the Positive Achievement Change Tool (PACT) to determine risk to reoffend and criminogenic needs.  Child and Family Team meetings (CFT) have continued to be a driving force in guiding youth towards positive, sustainable life changes. CFTs occur both in and out of custody and encompass many people involved in the youth’s life to help develop a rehabilitative plan for the youth.  For this reporting period we completed 131 CFT’s compared to 137 the year prior.  The small drop is due to not having as many youth in out of home placement during this reporting period as youth in placement normally have multiple CFT’s per quarter.  This reporting period saw many youth return to in person learning at their designated schools.  With the return to schools 8 youth graduated High School or obtained their GED.  The truancy rate is 23.25%.  19 youth maintained employment during this period.  From our population, 62% percent have current mental health problems.  39 youth are currently participating in mental health treatment or services with 32 youth being prescribed mental health medications (excluding ADHD medications).  The recidivism rate of the youth under supervision was 13.2%, an almost 4 percent decrease from 17.14% the previous year.  	
The Juvenile Rehabilitation Facility (JRF) also targets the criminogenic needs and offers extensive rehabilitative and pro-social programming.  During fiscal year 2021-2022, the average daily population was 25 and the average length of stay was 87.45 days for those youth who were released from the facility. The JRF received 183 bookings (107 unduplicated youth).  The JRF also contains our Secure Track Treatment Program and the River’s Edge Academy (REA), our camp treatment program. The JRF has two on-site mental health clinicians who provide services from 8am-10pm, Monday-Friday.  Mental health services are also available on an on-call basis after hours. The mental health clinicians completed 49 assessments; 61 residents participated in ongoing services receiving approximately 1,352 direct service hours.  The number of detained youth prescribed psychotropic medications ranged from 53% to 60%.  30 students received special education services and had Individual Education Plans.  One JRF student earned a high school diploma and was enrolled in secondary education.  One student earned their food handlers certificate. 
REA graduated 7 participants during this rating period.  Of those, 4 earned their high school diploma, 4 were employed upon exit and 1 continued on to college.  REA youth participated in 20 recreational offsite activities, 2 community service events, local junior college tours, and bi-weekly employment readiness workshops.  All 7 REA graduates and 2 JRF residents worked with the Oliview Farm program, an agricultural worksite and education program.  The program requires participation in gardening/farming as well as in college courses relating to food production and distribution. 
Cognitive based services remain a core component of our program in addition to other trauma informed services.  JRF residents were provided with 405 hours of Individual Cognitive Based Treatment and 170 hours of Aggression Replacement Therapy groups equaling 198 group sessions.  A total of 57 youth were provided these services.  Youth also have the opportunity to participate in a LBTGQ group. The GROW Program, the Leadership of Tomorrow (LOT) Program, and the youth's involvement in the kitchen and catering services continue to be programs that benefit our youth and provide them with life skills and real-life experiences.  Recreational programming is important to engage residents and develop social skills and positive relationships.  Additional activities such as the baking program, basketball, volleyball, interactive games, art, and book club continue to be a large part of the JRF and REA program. Holiday celebrations occurred throughout this year and included movie night on the recreation yard on Christmas night, a 4th of July celebration with a barbecue and games, easter egg coloring, and special meals to celebrate the holidays. Camp Hope was brought to the JRF for the first time this year.  This was an extremely successful five-day camp program conducted in the facility.  The Camp Hope program focuses on trauma involved youth with high ACE scores and provides an evidence-based curriculum with lessons, activities and games to help youth come to believe in themselves, each other and their dreams."</t>
  </si>
  <si>
    <t xml:space="preserve">Diversion programs divert youth from the juvenile justice system and connect them and their families to services and supports in the community to increase success and avoid later negative outcomes associated with the formal court process.  The Probation Department has partnered with community-based organizations (CBO) to develop many strategies, specific to our community need and aligned with research for youth who are eligible.  Partnering with CBO’s allows families and youth to receive services in the community while establishing community supports.  The benefits of providing these types of services to the youth and families is to ensure they receive the supports to address underlying problems, make amends to the victims and community, and support their growth into adulthood.    
Referrals to these programs from the Probation Department holds the youth accountable for their actions while incorporating evidence based restorative justice practices.  A Deputy Probation Officer III screens all offense reports and determines if the youth is appropriate for diversion services. If deemed appropriate, the Probation Assistant assigned to the diversion caseload contacts the youth and parent/guardian to assess problems, issues, and strengths of the youth and family.  Based on the youth’s assessment, they are either referred to a CBO or served directly by the Probation Department.  There are numerous options available for the youth referred for diversion services including:  Youth Options; Peer Court; Thinking For a Change; HOPE City-HUB; Community Restorative Justice Panel; substance abuse counseling; mental health services; Triple P or Parent Project; community work service; Fire Setting Prevention Program; discussion on choices; restitution; writing assignments; and apology letters.  Youth may also be referred to the Anderson or Redding Teen Center or the Martin Luther King Center for additional services and support in the community.  Once a youth is referred to the appropriate service, they are monitored for completion by the assigned staff.  If the youth successfully completes the program their case is closed and records are sealed.  If a youth fails to complete their assigned diversion services, they may be referred to the juvenile court.  
During fiscal year 2021-2022, 106 youth were referred to diversion services with 87 being referred to programs in the community and the remaining 19 being handled by the Probation Department.  Of those referred to Youth Options, Peer Court, Fire Setting Prevention Programs, 9 completed successfully, 11 were unsuccessfully terminated, and 52 are still in receiving services. 2 youth were referred to the HOPE City HUB program and are still receiving services.  The remaining 13 youth were deemed not appropriate or unable to be contacted by the CBO.			</t>
  </si>
  <si>
    <t xml:space="preserve">The Parent Project is a twelve-week, three-hour per week parent-training curriculum facilitated by specifically trained staff and supported by a Parent Partner.  The goal of the Parent Project is to help parents learn and practice identification, prevention, and intervention strategies for destructive behaviors of their youth while increasing positive relationships and healthy display of affection within families.  Parents learn to develop a plan to prevent or intercede in their youth’s destructive behavior, working to build a stronger family unit.  Dinner is provided at each session and supports building pro-social interactions.  Probation purchases workbooks for the parents on an as needed basis.  Through this program, parents feel supported and are part of a team approach to better addresses the needs of the family.
In fiscal year 2021-2022 we were able to return to providing this program. There were 3 separate cohorts of Parent Project provided by the Probation Department during this reporting period.  From these cohorts we had 19 graduates out of 34 participants. As COVID-19 impacts ebbed and flowed some of the cohorts were taught via a videoconferencing platform and some were provided in person.  Most of the participants who failed to complete the program participated via the online platform.  This format made it easier for people to simply stop attending as there were no personal connections being made with the facilitators or other participants.  For classes hosted in person the new Juvenile Division office space proved to enhance the experience for participants.  The room allows ample space for group work, a large projector to present the program, as well as numerous whiteboards for instructors and participants to utilize.
There were data collection issues that presented in particular with the digital platform as many participants were not able to complete their pre or post-tests as the tests were provided to them but not completed in class, therefore follow-through and collection of these tests were an issue.  In an effort to remedy this problem going forward we have designed QR codes that participants will be able to scan for both pre and post-tests so that the program can ensure they are completed and entered into our data collection system. Participants who do not complete their pre-test in their first class will be prompted to do so at the start of each session until it is completed.  As to the post-tests, our designated Parent Partner will continue to contact graduates to ensure completion of the post-test and if needed physically visit their home to make certain the post-tests completed. For those participants who submitted their pre and post-tests, we saw an 8.75% increase from pre to post-test in regard to parenting skills and ability to manage conflict.  The calls for service from law enforcement dropped from 32 calls 90 days prior to the class to 8 calls for service 90 days after Parent Project.  </t>
  </si>
  <si>
    <t xml:space="preserve">The Gardening, Responsibility, Ownership of self, and Wellbeing (GROW) Program serves both in custody and out of custody youth and is overseen by a Supervising Juvenile Detention Officer with support from JRF staff.  Through pro-social activities and interactions with staff, the program seeks to create self-efficacy and a sense of accomplishment in the youth through completion of gardening projects and caring for animals.  
The GROW program is a hands-on agriculture/animal husbandry program where youth learn to grow fruits and vegetables and care for animals.  Most of the program is conducted outdoors in the JRF garden and internal goat pen; however, some tasks can be performed indoors on the pods.  GROW practices the Farm to Table concept.  The residents plant seeds, often indoors at the beginning of the season, and care for the plants throughout harvesting allowing the residents to learn where their food comes from while supplying fresh and nutritious produce to the JRF kitchen. 
Caring for the goats and chickens is also an important part of developing empathy in the youth.  Chickens are hatched naturally as well as in an incubator on the pods allowing youth to experience the entire cycle from hatchlings to adult laying hens. Fresh eggs are collected daily and served to the residents.  The GROW program also provides opportunity for youth to learn skills transferrable to future employment, fiscal responsibility, and prosocial relations. Growing and harvesting food that is utilized on-site gives the youth a sense of pride and ownership. 
From 07/01/21 to 06/30/22, a total of 46 youth participated in the program.  These participants logged a total of 884 days with an average of 18.81 days per youth.  During this reporting period approximately 25 chicks were incubated and another 18 were purchased to reinvigorate an aging flock as well as to replace chickens lost to wildlife.  These chicks are hand raised by the youth on the pods until they are of an appropriate age to be transferred to outside pens.  With the addition of these chickens, we estimate to be producing between 80 to 120 eggs per day by January 2023.  The garden produced 5 to 15 pounds of produce collected daily which included tomatoes, carrots, cucumbers, squash, zucchini, peppers, garlic, watermelon, cantaloupe, beans, and strawberries. 			</t>
  </si>
  <si>
    <t xml:space="preserve">"The Juvenile Rehabilitation Facility (JRF) has a 90-bed rated capacity and is staffed to serve up to 55 youth, including those sentenced to the Secure Track Treatment Program (STTP) and the River’s Edge Academy (REA).  The facility provides treatment and rehabilitative services and individualized care supporting the emotional, educational, pro-social, and physical development of the residents.  The JRF offers therapeutic programs such as CBT, Fine Arts Therapy, MRT, ART, recovery from addictive habits, mental health services and a sensory de-escalation room.  The sensory de-escalation room creates a safe, trauma informed environment allowing youth to de-escalate and receive support which reduces the number of disciplinary incidents, alleviates anxiety and fear with the youth while teaching the residents how to manage stress, work through anger, and build cognitive decision making skills.     
Several structured recreation programs are offered to promote a healthy lifestyle as well as social development.  The JRF is sensitive to the individual needs of the residents providing a culturally sensitive environment and understanding of gender diversity. The JRF is committed to providing the youth we serve with the best chance of reintegrating and becoming productive members of our community. 
YOBG funds are used to support staffing costs within the facility. In addition to probation staff, Shasta County Health and Human Services (HHSA) offer two mental health clinicians who provide mental health services from 8:00 a.m. to 10:00 p.m. Monday-Friday. The mental health clinicians work with residents in the facility providing individual trauma informed therapy and therapy to address co-occurring mental health disorders.  A mental health clinician is available to residents throughout the day for crisis intervention, self-harm or suicidal ideations, de-escalation, behavior modification planning, and individual and family therapy is provided as part of the case planning. 
While the STTP and REA are located within the JRF, they are not funded through YOBG funds.  The STTP provides individualized rehabilitative services for youth who would have previously been sentenced to the Department of Juvenile Justice.  The STTP has two youth in the program.  REA provides a local option for youth requiring out of home placement and has the capacity to serve 15 youth. The program is funded entirely through 1991 and 2011 Realignment.   The program provides a mental health clinician, school, daily CBT’s and ICBT’s, cognitive behavioral programs, independent living skills, a community component, and an intensive family component.				</t>
  </si>
  <si>
    <t xml:space="preserve">As previously noted, we have continued to enter this data manually. We hope to move forward with automating the process during the next fiscal year to remove any chance for human error with the manual entry of the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</si>
</sst>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9.5"/>
      <color theme="1"/>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44"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0" xfId="0" applyFont="1" applyAlignment="1" applyProtection="1">
      <alignment horizontal="left" vertical="top" wrapText="1"/>
      <protection locked="0"/>
    </xf>
    <xf numFmtId="0" fontId="1" fillId="0" borderId="1"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chappelle@co.shasta.ca.us" TargetMode="External"/><Relationship Id="rId1" Type="http://schemas.openxmlformats.org/officeDocument/2006/relationships/hyperlink" Target="mailto:tneal@co.shast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2" activePane="bottomLeft" state="frozen"/>
      <selection pane="bottomLeft" activeCell="P20" sqref="P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448</v>
      </c>
      <c r="B24" s="244"/>
      <c r="C24" s="244"/>
      <c r="D24" s="244"/>
      <c r="E24" s="245"/>
      <c r="F24" s="246">
        <v>44814</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B978A53-44F7-44ED-B3D3-7F50D511030C}"/>
    <hyperlink ref="D34" r:id="rId2" xr:uid="{406D4508-0C49-4CB8-9AC0-9A741E59C55A}"/>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5" t="s">
        <v>322</v>
      </c>
      <c r="B1" s="596"/>
      <c r="C1" s="596"/>
      <c r="D1" s="596"/>
      <c r="E1" s="596"/>
      <c r="F1" s="596"/>
      <c r="G1" s="596"/>
      <c r="H1" s="596"/>
      <c r="I1" s="596"/>
      <c r="J1" s="597"/>
    </row>
    <row r="2" spans="1:11" x14ac:dyDescent="0.2">
      <c r="A2" s="598" t="s">
        <v>199</v>
      </c>
      <c r="B2" s="599"/>
      <c r="C2" s="599"/>
      <c r="D2" s="599"/>
      <c r="E2" s="599"/>
      <c r="F2" s="599"/>
      <c r="G2" s="599"/>
      <c r="H2" s="599"/>
      <c r="I2" s="599"/>
      <c r="J2" s="600"/>
    </row>
    <row r="3" spans="1:11" x14ac:dyDescent="0.2">
      <c r="A3" s="601"/>
      <c r="B3" s="602"/>
      <c r="C3" s="602"/>
      <c r="D3" s="602"/>
      <c r="E3" s="602"/>
      <c r="F3" s="602"/>
      <c r="G3" s="602"/>
      <c r="H3" s="602"/>
      <c r="I3" s="602"/>
      <c r="J3" s="603"/>
    </row>
    <row r="4" spans="1:11" x14ac:dyDescent="0.2">
      <c r="A4" s="604"/>
      <c r="B4" s="605"/>
      <c r="C4" s="605"/>
      <c r="D4" s="605"/>
      <c r="E4" s="605"/>
      <c r="F4" s="605"/>
      <c r="G4" s="605"/>
      <c r="H4" s="605"/>
      <c r="I4" s="605"/>
      <c r="J4" s="606"/>
    </row>
    <row r="5" spans="1:11" x14ac:dyDescent="0.2">
      <c r="A5" s="6"/>
      <c r="B5" s="7"/>
      <c r="C5" s="7"/>
      <c r="D5" s="7"/>
      <c r="E5" s="7"/>
      <c r="F5" s="7"/>
      <c r="G5" s="7"/>
      <c r="H5" s="7"/>
      <c r="I5" s="7"/>
      <c r="J5" s="8"/>
    </row>
    <row r="6" spans="1:11" x14ac:dyDescent="0.2">
      <c r="A6" s="32"/>
      <c r="B6" s="4"/>
      <c r="C6" s="4"/>
      <c r="D6" s="4"/>
      <c r="E6" s="4"/>
      <c r="F6" s="4"/>
      <c r="G6" s="4"/>
      <c r="H6" s="607" t="s">
        <v>200</v>
      </c>
      <c r="I6" s="607"/>
      <c r="J6" s="608"/>
      <c r="K6" s="3"/>
    </row>
    <row r="7" spans="1:11" x14ac:dyDescent="0.2">
      <c r="A7" s="611" t="s">
        <v>201</v>
      </c>
      <c r="B7" s="612"/>
      <c r="C7" s="612"/>
      <c r="D7" s="612"/>
      <c r="E7" s="612"/>
      <c r="F7" s="612"/>
      <c r="G7" s="612"/>
      <c r="H7" s="609"/>
      <c r="I7" s="609"/>
      <c r="J7" s="610"/>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589"/>
      <c r="D19" s="590"/>
      <c r="E19" s="590"/>
      <c r="F19" s="590"/>
      <c r="G19" s="591"/>
      <c r="H19" s="5"/>
      <c r="I19" s="34"/>
      <c r="J19" s="5"/>
    </row>
    <row r="20" spans="1:10" x14ac:dyDescent="0.2">
      <c r="A20" s="583" t="s">
        <v>210</v>
      </c>
      <c r="B20" s="585"/>
      <c r="C20" s="592"/>
      <c r="D20" s="593"/>
      <c r="E20" s="593"/>
      <c r="F20" s="593"/>
      <c r="G20" s="594"/>
      <c r="H20" s="5"/>
      <c r="I20" s="33"/>
      <c r="J20" s="5"/>
    </row>
    <row r="21" spans="1:10" x14ac:dyDescent="0.2">
      <c r="A21" s="586" t="s">
        <v>210</v>
      </c>
      <c r="B21" s="588"/>
      <c r="C21" s="589"/>
      <c r="D21" s="590"/>
      <c r="E21" s="590"/>
      <c r="F21" s="590"/>
      <c r="G21" s="591"/>
      <c r="H21" s="5"/>
      <c r="I21" s="34"/>
      <c r="J21" s="5"/>
    </row>
    <row r="22" spans="1:10" x14ac:dyDescent="0.2">
      <c r="A22" s="583" t="s">
        <v>210</v>
      </c>
      <c r="B22" s="585"/>
      <c r="C22" s="592"/>
      <c r="D22" s="593"/>
      <c r="E22" s="593"/>
      <c r="F22" s="593"/>
      <c r="G22" s="594"/>
      <c r="H22" s="5"/>
      <c r="I22" s="33"/>
      <c r="J22" s="5"/>
    </row>
    <row r="56" spans="1:8" x14ac:dyDescent="0.2">
      <c r="A56" s="581" t="s">
        <v>325</v>
      </c>
      <c r="B56" s="581"/>
      <c r="C56" s="581"/>
      <c r="D56" s="581"/>
      <c r="E56" s="582" t="str">
        <f>County</f>
        <v>Shasta</v>
      </c>
      <c r="F56" s="582"/>
      <c r="G56" s="582"/>
      <c r="H56" s="582"/>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5" t="s">
        <v>190</v>
      </c>
      <c r="B1" s="596"/>
      <c r="C1" s="596"/>
      <c r="D1" s="596"/>
      <c r="E1" s="596"/>
      <c r="F1" s="596"/>
      <c r="G1" s="596"/>
      <c r="H1" s="596"/>
      <c r="I1" s="596"/>
      <c r="J1" s="597"/>
    </row>
    <row r="2" spans="1:10" x14ac:dyDescent="0.2">
      <c r="A2" s="619" t="s">
        <v>390</v>
      </c>
      <c r="B2" s="620"/>
      <c r="C2" s="620"/>
      <c r="D2" s="620"/>
      <c r="E2" s="620"/>
      <c r="F2" s="620"/>
      <c r="G2" s="620"/>
      <c r="H2" s="620"/>
      <c r="I2" s="620"/>
      <c r="J2" s="621"/>
    </row>
    <row r="3" spans="1:10" x14ac:dyDescent="0.2">
      <c r="A3" s="613" t="s">
        <v>391</v>
      </c>
      <c r="B3" s="614"/>
      <c r="C3" s="614"/>
      <c r="D3" s="614"/>
      <c r="E3" s="614"/>
      <c r="F3" s="614"/>
      <c r="G3" s="614"/>
      <c r="H3" s="614"/>
      <c r="I3" s="614"/>
      <c r="J3" s="615"/>
    </row>
    <row r="4" spans="1:10" x14ac:dyDescent="0.2">
      <c r="A4" s="613" t="s">
        <v>392</v>
      </c>
      <c r="B4" s="614"/>
      <c r="C4" s="614"/>
      <c r="D4" s="614"/>
      <c r="E4" s="614"/>
      <c r="F4" s="614"/>
      <c r="G4" s="614"/>
      <c r="H4" s="614"/>
      <c r="I4" s="614"/>
      <c r="J4" s="615"/>
    </row>
    <row r="5" spans="1:10" x14ac:dyDescent="0.2">
      <c r="A5" s="613" t="s">
        <v>393</v>
      </c>
      <c r="B5" s="614"/>
      <c r="C5" s="614"/>
      <c r="D5" s="614"/>
      <c r="E5" s="614"/>
      <c r="F5" s="614"/>
      <c r="G5" s="614"/>
      <c r="H5" s="614"/>
      <c r="I5" s="614"/>
      <c r="J5" s="615"/>
    </row>
    <row r="6" spans="1:10" x14ac:dyDescent="0.2">
      <c r="A6" s="616"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22" t="s">
        <v>396</v>
      </c>
      <c r="B8" s="623"/>
      <c r="C8" s="623"/>
      <c r="D8" s="623"/>
      <c r="E8" s="623"/>
      <c r="F8" s="623"/>
      <c r="G8" s="623"/>
      <c r="H8" s="623"/>
      <c r="I8" s="623"/>
      <c r="J8" s="624"/>
    </row>
    <row r="9" spans="1:10" x14ac:dyDescent="0.2">
      <c r="A9" s="625" t="s">
        <v>196</v>
      </c>
      <c r="B9" s="617"/>
      <c r="C9" s="617"/>
      <c r="D9" s="617"/>
      <c r="E9" s="617"/>
      <c r="F9" s="617"/>
      <c r="G9" s="617"/>
      <c r="H9" s="617"/>
      <c r="I9" s="617"/>
      <c r="J9" s="618"/>
    </row>
    <row r="10" spans="1:10" x14ac:dyDescent="0.2">
      <c r="A10" s="631"/>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1"/>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6" t="s">
        <v>327</v>
      </c>
      <c r="B39" s="627"/>
      <c r="C39" s="627"/>
      <c r="D39" s="627"/>
      <c r="E39" s="627"/>
      <c r="F39" s="627"/>
      <c r="G39" s="627"/>
      <c r="H39" s="627"/>
      <c r="I39" s="627"/>
      <c r="J39" s="628"/>
    </row>
    <row r="40" spans="1:10" x14ac:dyDescent="0.2">
      <c r="A40" s="625" t="s">
        <v>321</v>
      </c>
      <c r="B40" s="629"/>
      <c r="C40" s="629"/>
      <c r="D40" s="629"/>
      <c r="E40" s="629"/>
      <c r="F40" s="629"/>
      <c r="G40" s="629"/>
      <c r="H40" s="629"/>
      <c r="I40" s="629"/>
      <c r="J40" s="630"/>
    </row>
    <row r="41" spans="1:10" x14ac:dyDescent="0.2">
      <c r="A41" s="631"/>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1" t="s">
        <v>325</v>
      </c>
      <c r="B53" s="581"/>
      <c r="C53" s="581"/>
      <c r="D53" s="581"/>
      <c r="E53" s="582" t="str">
        <f>County</f>
        <v>Shasta</v>
      </c>
      <c r="F53" s="582"/>
      <c r="G53" s="582"/>
      <c r="H53" s="582"/>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5" t="s">
        <v>285</v>
      </c>
      <c r="B1" s="596"/>
      <c r="C1" s="596"/>
      <c r="D1" s="596"/>
      <c r="E1" s="596"/>
      <c r="F1" s="596"/>
      <c r="G1" s="596"/>
      <c r="H1" s="596"/>
      <c r="I1" s="596"/>
      <c r="J1" s="597"/>
    </row>
    <row r="2" spans="1:10" x14ac:dyDescent="0.2">
      <c r="A2" s="619" t="s">
        <v>397</v>
      </c>
      <c r="B2" s="620"/>
      <c r="C2" s="620"/>
      <c r="D2" s="620"/>
      <c r="E2" s="620"/>
      <c r="F2" s="620"/>
      <c r="G2" s="620"/>
      <c r="H2" s="620"/>
      <c r="I2" s="620"/>
      <c r="J2" s="621"/>
    </row>
    <row r="3" spans="1:10" x14ac:dyDescent="0.2">
      <c r="A3" s="613" t="s">
        <v>398</v>
      </c>
      <c r="B3" s="614"/>
      <c r="C3" s="614"/>
      <c r="D3" s="614"/>
      <c r="E3" s="614"/>
      <c r="F3" s="614"/>
      <c r="G3" s="614"/>
      <c r="H3" s="614"/>
      <c r="I3" s="614"/>
      <c r="J3" s="615"/>
    </row>
    <row r="4" spans="1:10" x14ac:dyDescent="0.2">
      <c r="A4" s="613" t="s">
        <v>399</v>
      </c>
      <c r="B4" s="614"/>
      <c r="C4" s="614"/>
      <c r="D4" s="614"/>
      <c r="E4" s="614"/>
      <c r="F4" s="614"/>
      <c r="G4" s="614"/>
      <c r="H4" s="614"/>
      <c r="I4" s="614"/>
      <c r="J4" s="615"/>
    </row>
    <row r="5" spans="1:10" x14ac:dyDescent="0.2">
      <c r="A5" s="613" t="s">
        <v>400</v>
      </c>
      <c r="B5" s="614"/>
      <c r="C5" s="614"/>
      <c r="D5" s="614"/>
      <c r="E5" s="614"/>
      <c r="F5" s="614"/>
      <c r="G5" s="614"/>
      <c r="H5" s="614"/>
      <c r="I5" s="614"/>
      <c r="J5" s="615"/>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3" t="s">
        <v>194</v>
      </c>
      <c r="B8" s="617"/>
      <c r="C8" s="617"/>
      <c r="D8" s="617"/>
      <c r="E8" s="617"/>
      <c r="F8" s="617"/>
      <c r="G8" s="617"/>
      <c r="H8" s="617"/>
      <c r="I8" s="617"/>
      <c r="J8" s="618"/>
    </row>
    <row r="9" spans="1:10" x14ac:dyDescent="0.2">
      <c r="A9" s="631"/>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5" t="s">
        <v>213</v>
      </c>
      <c r="B25" s="646"/>
      <c r="C25" s="646"/>
      <c r="D25" s="647"/>
      <c r="E25" s="645"/>
      <c r="F25" s="647"/>
      <c r="G25" s="645"/>
      <c r="H25" s="646"/>
      <c r="I25" s="646"/>
      <c r="J25" s="647"/>
    </row>
    <row r="26" spans="1:10" x14ac:dyDescent="0.2">
      <c r="A26" s="634" t="s">
        <v>195</v>
      </c>
      <c r="B26" s="635"/>
      <c r="C26" s="635"/>
      <c r="D26" s="635"/>
      <c r="E26" s="635"/>
      <c r="F26" s="635"/>
      <c r="G26" s="635"/>
      <c r="H26" s="635"/>
      <c r="I26" s="635"/>
      <c r="J26" s="636"/>
    </row>
    <row r="27" spans="1:10" x14ac:dyDescent="0.2">
      <c r="A27" s="637"/>
      <c r="B27" s="638"/>
      <c r="C27" s="638"/>
      <c r="D27" s="638"/>
      <c r="E27" s="638"/>
      <c r="F27" s="638"/>
      <c r="G27" s="638"/>
      <c r="H27" s="638"/>
      <c r="I27" s="638"/>
      <c r="J27" s="639"/>
    </row>
    <row r="28" spans="1:10" x14ac:dyDescent="0.2">
      <c r="A28" s="640"/>
      <c r="B28" s="641"/>
      <c r="C28" s="641"/>
      <c r="D28" s="641"/>
      <c r="E28" s="641"/>
      <c r="F28" s="641"/>
      <c r="G28" s="641"/>
      <c r="H28" s="641"/>
      <c r="I28" s="641"/>
      <c r="J28" s="642"/>
    </row>
    <row r="29" spans="1:10" x14ac:dyDescent="0.2">
      <c r="A29" s="631"/>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3" t="s">
        <v>403</v>
      </c>
      <c r="B53" s="643"/>
      <c r="C53" s="643"/>
      <c r="D53" s="643"/>
      <c r="E53" s="643"/>
      <c r="F53" s="643"/>
      <c r="G53" s="643"/>
      <c r="H53" s="643"/>
      <c r="I53" s="643"/>
      <c r="J53" s="643"/>
    </row>
    <row r="54" spans="1:10" x14ac:dyDescent="0.2">
      <c r="A54" s="644" t="s">
        <v>404</v>
      </c>
      <c r="B54" s="644"/>
      <c r="C54" s="644"/>
      <c r="D54" s="644"/>
      <c r="E54" s="644"/>
      <c r="F54" s="644"/>
      <c r="G54" s="644"/>
      <c r="H54" s="644"/>
      <c r="I54" s="644"/>
      <c r="J54" s="644"/>
    </row>
    <row r="55" spans="1:10" x14ac:dyDescent="0.2">
      <c r="A55" s="39"/>
      <c r="B55" s="39"/>
      <c r="C55" s="39"/>
      <c r="D55" s="39"/>
      <c r="E55" s="39"/>
      <c r="F55" s="39"/>
      <c r="G55" s="39"/>
      <c r="H55" s="39"/>
      <c r="I55" s="39"/>
      <c r="J55" s="39"/>
    </row>
    <row r="56" spans="1:10" x14ac:dyDescent="0.2">
      <c r="A56" s="581" t="s">
        <v>325</v>
      </c>
      <c r="B56" s="581"/>
      <c r="C56" s="581"/>
      <c r="D56" s="581"/>
      <c r="E56" s="632" t="str">
        <f>County</f>
        <v>Shasta</v>
      </c>
      <c r="F56" s="632"/>
      <c r="G56" s="632"/>
      <c r="H56" s="632"/>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Shasta</v>
      </c>
    </row>
    <row r="2" spans="1:2" x14ac:dyDescent="0.2">
      <c r="A2" t="s">
        <v>541</v>
      </c>
      <c r="B2" s="25">
        <f>Reportdate</f>
        <v>44814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 xml:space="preserve">Tracie Neal </v>
      </c>
    </row>
    <row r="10" spans="1:2" x14ac:dyDescent="0.2">
      <c r="A10" t="s">
        <v>218</v>
      </c>
      <c r="B10" t="str">
        <f>primarytitle</f>
        <v xml:space="preserve">Chief Probation Officer </v>
      </c>
    </row>
    <row r="11" spans="1:2" x14ac:dyDescent="0.2">
      <c r="A11" t="s">
        <v>217</v>
      </c>
      <c r="B11" t="str">
        <f>primphone</f>
        <v>530-245-6217</v>
      </c>
    </row>
    <row r="12" spans="1:2" x14ac:dyDescent="0.2">
      <c r="A12" t="s">
        <v>193</v>
      </c>
      <c r="B12" s="10" t="str">
        <f>preemail</f>
        <v xml:space="preserve">tneal@co.shasta.ca.us </v>
      </c>
    </row>
    <row r="13" spans="1:2" x14ac:dyDescent="0.2">
      <c r="A13" t="s">
        <v>365</v>
      </c>
      <c r="B13" t="str">
        <f>seccontact</f>
        <v>Chelsey Chappelle</v>
      </c>
    </row>
    <row r="14" spans="1:2" x14ac:dyDescent="0.2">
      <c r="A14" t="s">
        <v>366</v>
      </c>
      <c r="B14" t="str">
        <f>seccontitle</f>
        <v xml:space="preserve">Asst Chief Probation Officer </v>
      </c>
    </row>
    <row r="15" spans="1:2" x14ac:dyDescent="0.2">
      <c r="A15" t="s">
        <v>367</v>
      </c>
      <c r="B15" t="str">
        <f>secphone</f>
        <v>530-245-6247</v>
      </c>
    </row>
    <row r="16" spans="1:2" x14ac:dyDescent="0.2">
      <c r="A16" t="s">
        <v>368</v>
      </c>
      <c r="B16" t="str">
        <f>secemail</f>
        <v xml:space="preserve">clchappelle@co.shasta.ca.us </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156178</v>
      </c>
    </row>
    <row r="24" spans="1:2" x14ac:dyDescent="0.2">
      <c r="A24" t="s">
        <v>548</v>
      </c>
      <c r="B24" s="11">
        <f>t1yobgserv</f>
        <v>18483</v>
      </c>
    </row>
    <row r="25" spans="1:2" x14ac:dyDescent="0.2">
      <c r="A25" t="s">
        <v>549</v>
      </c>
      <c r="B25" s="11">
        <f>t1yobgprof</f>
        <v>112956</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287617</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3098</v>
      </c>
    </row>
    <row r="44" spans="1:2" x14ac:dyDescent="0.2">
      <c r="A44" t="s">
        <v>566</v>
      </c>
      <c r="B44" s="11">
        <f>t1otherserv</f>
        <v>365</v>
      </c>
    </row>
    <row r="45" spans="1:2" x14ac:dyDescent="0.2">
      <c r="A45" t="s">
        <v>567</v>
      </c>
      <c r="B45" s="11">
        <f>t1otherprof</f>
        <v>2241</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5704</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Shasta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Shasta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5704</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Shasta</v>
      </c>
      <c r="B2" s="25">
        <f>Reportdate</f>
        <v>44814</v>
      </c>
      <c r="C2" s="24" t="e">
        <f>Chief</f>
        <v>#REF!</v>
      </c>
      <c r="D2" t="e">
        <f>Chiefphone2</f>
        <v>#REF!</v>
      </c>
      <c r="E2" s="10" t="e">
        <f>Address</f>
        <v>#REF!</v>
      </c>
      <c r="F2" s="10" t="e">
        <f>City</f>
        <v>#REF!</v>
      </c>
      <c r="G2" s="9" t="e">
        <f>ZIP</f>
        <v>#REF!</v>
      </c>
      <c r="H2" s="10" t="e">
        <f>Chiefemail2</f>
        <v>#REF!</v>
      </c>
      <c r="I2" t="str">
        <f>primcontact</f>
        <v xml:space="preserve">Tracie Neal </v>
      </c>
      <c r="J2" t="str">
        <f>primarytitle</f>
        <v xml:space="preserve">Chief Probation Officer </v>
      </c>
      <c r="K2" t="str">
        <f>primphone</f>
        <v>530-245-6217</v>
      </c>
      <c r="L2" s="10" t="str">
        <f>preemail</f>
        <v xml:space="preserve">tneal@co.shasta.ca.us </v>
      </c>
      <c r="M2" t="str">
        <f>seccontact</f>
        <v>Chelsey Chappelle</v>
      </c>
      <c r="N2" t="str">
        <f>seccontitle</f>
        <v xml:space="preserve">Asst Chief Probation Officer </v>
      </c>
      <c r="O2" t="str">
        <f>secphone</f>
        <v>530-245-6247</v>
      </c>
      <c r="P2" t="str">
        <f>secemail</f>
        <v xml:space="preserve">clchappelle@co.shasta.ca.us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156178</v>
      </c>
      <c r="X2" s="11">
        <f>t1yobgserv</f>
        <v>18483</v>
      </c>
      <c r="Y2" s="11">
        <f>t1yobgprof</f>
        <v>112956</v>
      </c>
      <c r="Z2" s="11">
        <f>t1yobgcbo</f>
        <v>0</v>
      </c>
      <c r="AA2" s="11">
        <f>t1yobgequip</f>
        <v>0</v>
      </c>
      <c r="AB2" s="11">
        <f>t1yobgadmin</f>
        <v>0</v>
      </c>
      <c r="AC2" s="11">
        <f>t1yobgothr1</f>
        <v>0</v>
      </c>
      <c r="AD2" s="11">
        <f>t1yobgothr2</f>
        <v>0</v>
      </c>
      <c r="AE2" s="11">
        <f>t1yobgothr3</f>
        <v>0</v>
      </c>
      <c r="AF2" s="11">
        <f>t1yobgtot</f>
        <v>287617</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3098</v>
      </c>
      <c r="AR2" s="11">
        <f>t1otherserv</f>
        <v>365</v>
      </c>
      <c r="AS2" s="11">
        <f>t1otherprof</f>
        <v>2241</v>
      </c>
      <c r="AT2" s="11">
        <f>t1othercbo</f>
        <v>0</v>
      </c>
      <c r="AU2" s="11">
        <f>t1otherequip</f>
        <v>0</v>
      </c>
      <c r="AV2" s="11">
        <f>t1otheradmin</f>
        <v>0</v>
      </c>
      <c r="AW2" s="11">
        <f>t1otherothr1</f>
        <v>0</v>
      </c>
      <c r="AX2" s="11">
        <f>t1otherothr2</f>
        <v>0</v>
      </c>
      <c r="AY2" s="11">
        <f>t1otherothr3</f>
        <v>0</v>
      </c>
      <c r="AZ2" s="11">
        <f>t1othertot</f>
        <v>5704</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Shasta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Shasta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5704</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6"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Shasta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116</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78</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174</v>
      </c>
      <c r="J14" s="302"/>
      <c r="K14" s="97"/>
      <c r="L14" s="97"/>
      <c r="M14" s="97"/>
      <c r="N14" s="97"/>
      <c r="O14" s="98"/>
    </row>
    <row r="15" spans="1:24" ht="14.25" x14ac:dyDescent="0.2">
      <c r="A15" s="91"/>
      <c r="B15" s="45"/>
      <c r="C15" s="128"/>
      <c r="D15" s="128"/>
      <c r="E15" s="310" t="s">
        <v>815</v>
      </c>
      <c r="F15" s="310"/>
      <c r="G15" s="310"/>
      <c r="H15" s="310"/>
      <c r="I15" s="304">
        <v>74</v>
      </c>
      <c r="J15" s="305"/>
      <c r="K15" s="97"/>
      <c r="L15" s="97"/>
      <c r="M15" s="97"/>
      <c r="N15" s="97"/>
      <c r="O15" s="98"/>
    </row>
    <row r="16" spans="1:24" ht="15" x14ac:dyDescent="0.25">
      <c r="A16" s="102"/>
      <c r="B16" s="45"/>
      <c r="C16" s="128"/>
      <c r="D16" s="128"/>
      <c r="E16" s="306" t="s">
        <v>827</v>
      </c>
      <c r="F16" s="306"/>
      <c r="G16" s="306"/>
      <c r="H16" s="306"/>
      <c r="I16" s="311">
        <f>SUM(I14:J15)</f>
        <v>248</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20</v>
      </c>
      <c r="J20" s="302"/>
      <c r="K20" s="97"/>
      <c r="L20" s="97"/>
      <c r="M20" s="97"/>
      <c r="N20" s="97"/>
      <c r="O20" s="98"/>
    </row>
    <row r="21" spans="1:24" ht="14.25" x14ac:dyDescent="0.2">
      <c r="A21" s="102"/>
      <c r="B21" s="128"/>
      <c r="C21" s="128"/>
      <c r="D21" s="128"/>
      <c r="E21" s="310" t="s">
        <v>818</v>
      </c>
      <c r="F21" s="310"/>
      <c r="G21" s="310"/>
      <c r="H21" s="310"/>
      <c r="I21" s="313">
        <v>191</v>
      </c>
      <c r="J21" s="314"/>
      <c r="K21" s="97"/>
      <c r="L21" s="97"/>
      <c r="M21" s="97"/>
      <c r="N21" s="97"/>
      <c r="O21" s="98"/>
    </row>
    <row r="22" spans="1:24" ht="14.25" x14ac:dyDescent="0.2">
      <c r="A22" s="102"/>
      <c r="B22" s="128"/>
      <c r="C22" s="128"/>
      <c r="D22" s="128"/>
      <c r="E22" s="300" t="s">
        <v>819</v>
      </c>
      <c r="F22" s="300"/>
      <c r="G22" s="300"/>
      <c r="H22" s="300"/>
      <c r="I22" s="301">
        <v>22</v>
      </c>
      <c r="J22" s="302"/>
      <c r="K22" s="97"/>
      <c r="L22" s="97"/>
      <c r="M22" s="97"/>
      <c r="N22" s="97"/>
      <c r="O22" s="98"/>
    </row>
    <row r="23" spans="1:24" ht="14.25" x14ac:dyDescent="0.2">
      <c r="A23" s="102"/>
      <c r="B23" s="128"/>
      <c r="C23" s="128"/>
      <c r="D23" s="128"/>
      <c r="E23" s="310" t="s">
        <v>820</v>
      </c>
      <c r="F23" s="310"/>
      <c r="G23" s="310"/>
      <c r="H23" s="310"/>
      <c r="I23" s="304">
        <v>3</v>
      </c>
      <c r="J23" s="305"/>
      <c r="K23" s="97"/>
      <c r="L23" s="97"/>
      <c r="M23" s="97"/>
      <c r="N23" s="97"/>
      <c r="O23" s="98"/>
    </row>
    <row r="24" spans="1:24" ht="14.25" x14ac:dyDescent="0.2">
      <c r="A24" s="102"/>
      <c r="B24" s="128"/>
      <c r="C24" s="128"/>
      <c r="D24" s="128"/>
      <c r="E24" s="300" t="s">
        <v>821</v>
      </c>
      <c r="F24" s="300"/>
      <c r="G24" s="300"/>
      <c r="H24" s="300"/>
      <c r="I24" s="301">
        <v>0</v>
      </c>
      <c r="J24" s="302"/>
      <c r="K24" s="97"/>
      <c r="L24" s="97"/>
      <c r="M24" s="97"/>
      <c r="N24" s="97"/>
      <c r="O24" s="98"/>
    </row>
    <row r="25" spans="1:24" ht="14.25" x14ac:dyDescent="0.2">
      <c r="A25" s="102"/>
      <c r="B25" s="128"/>
      <c r="C25" s="128"/>
      <c r="D25" s="128"/>
      <c r="E25" s="310" t="s">
        <v>822</v>
      </c>
      <c r="F25" s="310"/>
      <c r="G25" s="310"/>
      <c r="H25" s="310"/>
      <c r="I25" s="304">
        <v>8</v>
      </c>
      <c r="J25" s="305"/>
      <c r="K25" s="97"/>
      <c r="L25" s="97"/>
      <c r="M25" s="97"/>
      <c r="N25" s="97"/>
      <c r="O25" s="98"/>
    </row>
    <row r="26" spans="1:24" ht="14.25" x14ac:dyDescent="0.2">
      <c r="A26" s="102"/>
      <c r="B26" s="128"/>
      <c r="C26" s="128"/>
      <c r="D26" s="128"/>
      <c r="E26" s="300" t="s">
        <v>823</v>
      </c>
      <c r="F26" s="300"/>
      <c r="G26" s="300"/>
      <c r="H26" s="300"/>
      <c r="I26" s="301">
        <v>4</v>
      </c>
      <c r="J26" s="302"/>
      <c r="K26" s="97"/>
      <c r="L26" s="97"/>
      <c r="M26" s="97"/>
      <c r="N26" s="97"/>
      <c r="O26" s="98"/>
    </row>
    <row r="27" spans="1:24" ht="15" x14ac:dyDescent="0.25">
      <c r="A27" s="102"/>
      <c r="B27" s="128"/>
      <c r="C27" s="128"/>
      <c r="D27" s="128"/>
      <c r="E27" s="306" t="s">
        <v>827</v>
      </c>
      <c r="F27" s="306"/>
      <c r="G27" s="306"/>
      <c r="H27" s="306"/>
      <c r="I27" s="311">
        <f>SUM(I20:J26)</f>
        <v>248</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943</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8" activePane="bottomLeft" state="frozen"/>
      <selection activeCell="B1" sqref="B1"/>
      <selection pane="bottomLeft" activeCell="A55" sqref="A5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Shasta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47</v>
      </c>
      <c r="K7" s="360"/>
      <c r="L7" s="45"/>
      <c r="M7" s="45"/>
      <c r="N7" s="45"/>
      <c r="O7" s="92"/>
    </row>
    <row r="8" spans="1:37" ht="14.1" customHeight="1" x14ac:dyDescent="0.2">
      <c r="A8" s="91"/>
      <c r="B8" s="128"/>
      <c r="C8" s="128"/>
      <c r="D8" s="353" t="s">
        <v>890</v>
      </c>
      <c r="E8" s="354"/>
      <c r="F8" s="354"/>
      <c r="G8" s="354"/>
      <c r="H8" s="354"/>
      <c r="I8" s="355"/>
      <c r="J8" s="361">
        <v>31</v>
      </c>
      <c r="K8" s="362"/>
      <c r="L8" s="125"/>
      <c r="M8" s="125"/>
      <c r="N8" s="125"/>
      <c r="O8" s="126"/>
      <c r="P8" s="214"/>
    </row>
    <row r="9" spans="1:37" ht="14.1" customHeight="1" x14ac:dyDescent="0.2">
      <c r="A9" s="91"/>
      <c r="B9" s="128"/>
      <c r="C9" s="128"/>
      <c r="D9" s="356" t="s">
        <v>827</v>
      </c>
      <c r="E9" s="357"/>
      <c r="F9" s="357"/>
      <c r="G9" s="357"/>
      <c r="H9" s="357"/>
      <c r="I9" s="358"/>
      <c r="J9" s="363">
        <f>SUM(I7:J8)</f>
        <v>78</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3</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1</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56</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5</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28</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19</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3</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5</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56</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63</v>
      </c>
      <c r="K32" s="347"/>
      <c r="L32" s="125"/>
      <c r="M32" s="125"/>
      <c r="N32" s="125"/>
      <c r="O32" s="126"/>
      <c r="P32" s="214"/>
    </row>
    <row r="33" spans="1:37" ht="14.1" customHeight="1" x14ac:dyDescent="0.2">
      <c r="A33" s="91"/>
      <c r="B33" s="45"/>
      <c r="C33" s="45"/>
      <c r="D33" s="343" t="s">
        <v>815</v>
      </c>
      <c r="E33" s="344"/>
      <c r="F33" s="344"/>
      <c r="G33" s="344"/>
      <c r="H33" s="344"/>
      <c r="I33" s="345"/>
      <c r="J33" s="379">
        <v>15</v>
      </c>
      <c r="K33" s="380"/>
      <c r="L33" s="125"/>
      <c r="M33" s="125"/>
      <c r="N33" s="125"/>
      <c r="O33" s="126"/>
      <c r="P33" s="214"/>
    </row>
    <row r="34" spans="1:37" ht="14.1" customHeight="1" x14ac:dyDescent="0.2">
      <c r="A34" s="91"/>
      <c r="B34" s="45"/>
      <c r="C34" s="45"/>
      <c r="D34" s="384" t="s">
        <v>827</v>
      </c>
      <c r="E34" s="384"/>
      <c r="F34" s="384"/>
      <c r="G34" s="384"/>
      <c r="H34" s="384"/>
      <c r="I34" s="384"/>
      <c r="J34" s="381">
        <f>SUM(J32:K33)</f>
        <v>78</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10</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54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8</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4</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2</v>
      </c>
      <c r="K43" s="302"/>
      <c r="L43" s="125"/>
      <c r="M43" s="125"/>
      <c r="N43" s="125"/>
      <c r="O43" s="126"/>
      <c r="P43" s="214"/>
    </row>
    <row r="44" spans="1:37" ht="14.1" customHeight="1" x14ac:dyDescent="0.2">
      <c r="A44" s="91"/>
      <c r="B44" s="128"/>
      <c r="C44" s="128"/>
      <c r="D44" s="390" t="s">
        <v>827</v>
      </c>
      <c r="E44" s="391"/>
      <c r="F44" s="391"/>
      <c r="G44" s="391"/>
      <c r="H44" s="391"/>
      <c r="I44" s="391"/>
      <c r="J44" s="311">
        <f>SUM(J37:K43)</f>
        <v>78</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951</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7"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Shasta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28</v>
      </c>
      <c r="H9" s="328"/>
      <c r="I9" s="183"/>
    </row>
    <row r="10" spans="1:21" ht="15" x14ac:dyDescent="0.2">
      <c r="A10" s="165"/>
      <c r="B10" s="206"/>
      <c r="C10" s="409" t="s">
        <v>872</v>
      </c>
      <c r="D10" s="409"/>
      <c r="E10" s="409"/>
      <c r="F10" s="409"/>
      <c r="G10" s="397">
        <v>45</v>
      </c>
      <c r="H10" s="397"/>
      <c r="I10" s="183"/>
    </row>
    <row r="11" spans="1:21" ht="15" x14ac:dyDescent="0.2">
      <c r="A11" s="165"/>
      <c r="B11" s="206"/>
      <c r="C11" s="401" t="s">
        <v>873</v>
      </c>
      <c r="D11" s="401"/>
      <c r="E11" s="401"/>
      <c r="F11" s="401"/>
      <c r="G11" s="328">
        <v>78</v>
      </c>
      <c r="H11" s="328"/>
      <c r="I11" s="183"/>
    </row>
    <row r="12" spans="1:21" ht="15" x14ac:dyDescent="0.25">
      <c r="A12" s="165"/>
      <c r="B12" s="177"/>
      <c r="C12" s="306" t="s">
        <v>827</v>
      </c>
      <c r="D12" s="306"/>
      <c r="E12" s="306"/>
      <c r="F12" s="306"/>
      <c r="G12" s="406">
        <f>SUM(G9:H11)</f>
        <v>151</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90</v>
      </c>
      <c r="H16" s="328"/>
      <c r="I16" s="98"/>
    </row>
    <row r="17" spans="1:9" ht="14.25" x14ac:dyDescent="0.2">
      <c r="A17" s="102"/>
      <c r="B17" s="128"/>
      <c r="C17" s="310" t="s">
        <v>815</v>
      </c>
      <c r="D17" s="310"/>
      <c r="E17" s="310"/>
      <c r="F17" s="310"/>
      <c r="G17" s="397">
        <v>61</v>
      </c>
      <c r="H17" s="397"/>
      <c r="I17" s="98"/>
    </row>
    <row r="18" spans="1:9" ht="15" x14ac:dyDescent="0.25">
      <c r="A18" s="102"/>
      <c r="B18" s="128"/>
      <c r="C18" s="306" t="s">
        <v>827</v>
      </c>
      <c r="D18" s="306"/>
      <c r="E18" s="306"/>
      <c r="F18" s="306"/>
      <c r="G18" s="392">
        <f>SUM(G16:H17)</f>
        <v>151</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9</v>
      </c>
      <c r="H22" s="328"/>
      <c r="I22" s="98"/>
    </row>
    <row r="23" spans="1:9" ht="14.25" x14ac:dyDescent="0.2">
      <c r="A23" s="102"/>
      <c r="B23" s="128"/>
      <c r="C23" s="310" t="s">
        <v>818</v>
      </c>
      <c r="D23" s="310"/>
      <c r="E23" s="310"/>
      <c r="F23" s="310"/>
      <c r="G23" s="393">
        <v>113</v>
      </c>
      <c r="H23" s="393"/>
      <c r="I23" s="98"/>
    </row>
    <row r="24" spans="1:9" ht="14.25" x14ac:dyDescent="0.2">
      <c r="A24" s="102"/>
      <c r="B24" s="128"/>
      <c r="C24" s="300" t="s">
        <v>817</v>
      </c>
      <c r="D24" s="300"/>
      <c r="E24" s="300"/>
      <c r="F24" s="300"/>
      <c r="G24" s="328">
        <v>17</v>
      </c>
      <c r="H24" s="328"/>
      <c r="I24" s="98"/>
    </row>
    <row r="25" spans="1:9" ht="14.25" x14ac:dyDescent="0.2">
      <c r="A25" s="102"/>
      <c r="B25" s="128"/>
      <c r="C25" s="303" t="s">
        <v>512</v>
      </c>
      <c r="D25" s="303"/>
      <c r="E25" s="303"/>
      <c r="F25" s="303"/>
      <c r="G25" s="397">
        <v>12</v>
      </c>
      <c r="H25" s="397"/>
      <c r="I25" s="98"/>
    </row>
    <row r="26" spans="1:9" ht="15" x14ac:dyDescent="0.25">
      <c r="A26" s="102"/>
      <c r="B26" s="128"/>
      <c r="C26" s="306" t="s">
        <v>827</v>
      </c>
      <c r="D26" s="306"/>
      <c r="E26" s="306"/>
      <c r="F26" s="306"/>
      <c r="G26" s="392">
        <f>SUM(G22:H25)</f>
        <v>151</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t="s">
        <v>942</v>
      </c>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 zoomScaleNormal="100" workbookViewId="0">
      <selection activeCell="M16" sqref="M1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Shasta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946</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DC1092BD-0BE5-4817-AFCE-CAAE89289321}"/>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421" zoomScaleNormal="100" workbookViewId="0">
      <selection activeCell="A461" sqref="A46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Shasta</v>
      </c>
      <c r="I1" s="374"/>
      <c r="J1" s="375"/>
    </row>
    <row r="2" spans="1:13" ht="9" customHeight="1" x14ac:dyDescent="0.2">
      <c r="A2" s="45"/>
      <c r="B2" s="45"/>
      <c r="C2" s="45"/>
      <c r="D2" s="45"/>
      <c r="E2" s="45"/>
      <c r="F2" s="45"/>
      <c r="G2" s="45"/>
      <c r="H2" s="45"/>
      <c r="I2" s="45"/>
      <c r="J2" s="45"/>
    </row>
    <row r="3" spans="1:13" ht="12" customHeight="1" x14ac:dyDescent="0.2">
      <c r="A3" s="516" t="s">
        <v>914</v>
      </c>
      <c r="B3" s="516"/>
      <c r="C3" s="516"/>
      <c r="D3" s="516"/>
      <c r="E3" s="516"/>
      <c r="F3" s="516"/>
      <c r="G3" s="516"/>
      <c r="H3" s="516"/>
      <c r="I3" s="516"/>
      <c r="J3" s="516"/>
    </row>
    <row r="4" spans="1:13" ht="14.1" customHeight="1" x14ac:dyDescent="0.2">
      <c r="A4" s="516"/>
      <c r="B4" s="516"/>
      <c r="C4" s="516"/>
      <c r="D4" s="516"/>
      <c r="E4" s="516"/>
      <c r="F4" s="516"/>
      <c r="G4" s="516"/>
      <c r="H4" s="516"/>
      <c r="I4" s="516"/>
      <c r="J4" s="516"/>
    </row>
    <row r="5" spans="1:13" ht="14.1" customHeight="1" x14ac:dyDescent="0.2">
      <c r="A5" s="516"/>
      <c r="B5" s="516"/>
      <c r="C5" s="516"/>
      <c r="D5" s="516"/>
      <c r="E5" s="516"/>
      <c r="F5" s="516"/>
      <c r="G5" s="516"/>
      <c r="H5" s="516"/>
      <c r="I5" s="516"/>
      <c r="J5" s="516"/>
    </row>
    <row r="6" spans="1:13" ht="14.1" customHeight="1" x14ac:dyDescent="0.2">
      <c r="A6" s="516"/>
      <c r="B6" s="516"/>
      <c r="C6" s="516"/>
      <c r="D6" s="516"/>
      <c r="E6" s="516"/>
      <c r="F6" s="516"/>
      <c r="G6" s="516"/>
      <c r="H6" s="516"/>
      <c r="I6" s="516"/>
      <c r="J6" s="516"/>
      <c r="M6" s="45"/>
    </row>
    <row r="7" spans="1:13" ht="9" customHeight="1" x14ac:dyDescent="0.2">
      <c r="A7" s="516"/>
      <c r="B7" s="516"/>
      <c r="C7" s="516"/>
      <c r="D7" s="516"/>
      <c r="E7" s="516"/>
      <c r="F7" s="516"/>
      <c r="G7" s="516"/>
      <c r="H7" s="516"/>
      <c r="I7" s="516"/>
      <c r="J7" s="516"/>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9" t="s">
        <v>464</v>
      </c>
      <c r="B13" s="519"/>
      <c r="C13" s="519"/>
      <c r="D13" s="519"/>
      <c r="E13" s="519"/>
      <c r="F13" s="519"/>
      <c r="G13" s="519"/>
      <c r="H13" s="519"/>
      <c r="I13" s="519"/>
      <c r="J13" s="519"/>
    </row>
    <row r="14" spans="1:13" ht="18" customHeight="1" thickBot="1" x14ac:dyDescent="0.25">
      <c r="A14" s="47"/>
      <c r="B14" s="48" t="s">
        <v>466</v>
      </c>
      <c r="C14" s="520" t="s">
        <v>467</v>
      </c>
      <c r="D14" s="520"/>
      <c r="E14" s="520"/>
      <c r="F14" s="49"/>
      <c r="G14" s="48" t="s">
        <v>466</v>
      </c>
      <c r="H14" s="520" t="s">
        <v>467</v>
      </c>
      <c r="I14" s="520"/>
      <c r="J14" s="520"/>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0" t="s">
        <v>467</v>
      </c>
      <c r="D20" s="520"/>
      <c r="E20" s="520"/>
      <c r="F20" s="53"/>
      <c r="G20" s="48" t="s">
        <v>466</v>
      </c>
      <c r="H20" s="520" t="s">
        <v>467</v>
      </c>
      <c r="I20" s="520"/>
      <c r="J20" s="520"/>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0" t="s">
        <v>467</v>
      </c>
      <c r="D41" s="520"/>
      <c r="E41" s="520"/>
      <c r="F41" s="53"/>
      <c r="G41" s="48" t="s">
        <v>466</v>
      </c>
      <c r="H41" s="520" t="s">
        <v>467</v>
      </c>
      <c r="I41" s="520"/>
      <c r="J41" s="520"/>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1"/>
      <c r="J64" s="532"/>
    </row>
    <row r="65" spans="1:10" ht="15.75" customHeight="1" x14ac:dyDescent="0.25">
      <c r="A65" s="376" t="s">
        <v>848</v>
      </c>
      <c r="B65" s="377"/>
      <c r="C65" s="377"/>
      <c r="D65" s="377"/>
      <c r="E65" s="377"/>
      <c r="F65" s="377"/>
      <c r="G65" s="377"/>
      <c r="H65" s="374" t="str">
        <f>'CONTACT INFORMATION'!$A$24</f>
        <v>Shasta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5" t="s">
        <v>841</v>
      </c>
      <c r="C81" s="515"/>
      <c r="D81" s="515"/>
      <c r="E81" s="515"/>
      <c r="F81" s="515"/>
      <c r="G81" s="515"/>
      <c r="H81" s="515"/>
      <c r="I81" s="515"/>
      <c r="J81" s="56"/>
    </row>
    <row r="82" spans="1:10" x14ac:dyDescent="0.2">
      <c r="A82" s="45"/>
      <c r="B82" s="515"/>
      <c r="C82" s="515"/>
      <c r="D82" s="515"/>
      <c r="E82" s="515"/>
      <c r="F82" s="515"/>
      <c r="G82" s="515"/>
      <c r="H82" s="515"/>
      <c r="I82" s="515"/>
      <c r="J82" s="56"/>
    </row>
    <row r="83" spans="1:10" x14ac:dyDescent="0.2">
      <c r="A83" s="45"/>
      <c r="B83" s="515"/>
      <c r="C83" s="515"/>
      <c r="D83" s="515"/>
      <c r="E83" s="515"/>
      <c r="F83" s="515"/>
      <c r="G83" s="515"/>
      <c r="H83" s="515"/>
      <c r="I83" s="515"/>
      <c r="J83" s="56"/>
    </row>
    <row r="84" spans="1:10" ht="12.95" customHeight="1" x14ac:dyDescent="0.2">
      <c r="A84" s="45"/>
      <c r="B84" s="515"/>
      <c r="C84" s="515"/>
      <c r="D84" s="515"/>
      <c r="E84" s="515"/>
      <c r="F84" s="515"/>
      <c r="G84" s="515"/>
      <c r="H84" s="515"/>
      <c r="I84" s="515"/>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3" t="s">
        <v>840</v>
      </c>
      <c r="B94" s="534"/>
      <c r="C94" s="534"/>
      <c r="D94" s="534"/>
      <c r="E94" s="534"/>
      <c r="F94" s="534"/>
      <c r="G94" s="534"/>
      <c r="H94" s="534"/>
      <c r="I94" s="534"/>
      <c r="J94" s="534"/>
    </row>
    <row r="95" spans="1:10" x14ac:dyDescent="0.2">
      <c r="A95" s="534"/>
      <c r="B95" s="534"/>
      <c r="C95" s="534"/>
      <c r="D95" s="534"/>
      <c r="E95" s="534"/>
      <c r="F95" s="534"/>
      <c r="G95" s="534"/>
      <c r="H95" s="534"/>
      <c r="I95" s="534"/>
      <c r="J95" s="534"/>
    </row>
    <row r="96" spans="1:10" x14ac:dyDescent="0.2">
      <c r="A96" s="534"/>
      <c r="B96" s="534"/>
      <c r="C96" s="534"/>
      <c r="D96" s="534"/>
      <c r="E96" s="534"/>
      <c r="F96" s="534"/>
      <c r="G96" s="534"/>
      <c r="H96" s="534"/>
      <c r="I96" s="534"/>
      <c r="J96" s="534"/>
    </row>
    <row r="97" spans="1:11" ht="12.75" hidden="1" customHeight="1" x14ac:dyDescent="0.2">
      <c r="A97" s="534"/>
      <c r="B97" s="534"/>
      <c r="C97" s="534"/>
      <c r="D97" s="534"/>
      <c r="E97" s="534"/>
      <c r="F97" s="534"/>
      <c r="G97" s="534"/>
      <c r="H97" s="534"/>
      <c r="I97" s="534"/>
      <c r="J97" s="534"/>
    </row>
    <row r="98" spans="1:11" ht="12.75" hidden="1" customHeight="1" x14ac:dyDescent="0.2">
      <c r="A98" s="534"/>
      <c r="B98" s="534"/>
      <c r="C98" s="534"/>
      <c r="D98" s="534"/>
      <c r="E98" s="534"/>
      <c r="F98" s="534"/>
      <c r="G98" s="534"/>
      <c r="H98" s="534"/>
      <c r="I98" s="534"/>
      <c r="J98" s="534"/>
    </row>
    <row r="99" spans="1:11" ht="12.75" hidden="1" customHeight="1" x14ac:dyDescent="0.2">
      <c r="A99" s="534"/>
      <c r="B99" s="534"/>
      <c r="C99" s="534"/>
      <c r="D99" s="534"/>
      <c r="E99" s="534"/>
      <c r="F99" s="534"/>
      <c r="G99" s="534"/>
      <c r="H99" s="534"/>
      <c r="I99" s="534"/>
      <c r="J99" s="534"/>
    </row>
    <row r="100" spans="1:11" ht="12.75" hidden="1" customHeight="1" x14ac:dyDescent="0.2">
      <c r="A100" s="534"/>
      <c r="B100" s="534"/>
      <c r="C100" s="534"/>
      <c r="D100" s="534"/>
      <c r="E100" s="534"/>
      <c r="F100" s="534"/>
      <c r="G100" s="534"/>
      <c r="H100" s="534"/>
      <c r="I100" s="534"/>
      <c r="J100" s="534"/>
    </row>
    <row r="101" spans="1:11" ht="4.5" customHeight="1" x14ac:dyDescent="0.2">
      <c r="A101" s="534"/>
      <c r="B101" s="534"/>
      <c r="C101" s="534"/>
      <c r="D101" s="534"/>
      <c r="E101" s="534"/>
      <c r="F101" s="534"/>
      <c r="G101" s="534"/>
      <c r="H101" s="534"/>
      <c r="I101" s="534"/>
      <c r="J101" s="534"/>
    </row>
    <row r="102" spans="1:11" ht="7.5" customHeight="1" x14ac:dyDescent="0.2">
      <c r="A102" s="121"/>
      <c r="B102" s="121"/>
      <c r="C102" s="121"/>
      <c r="D102" s="121"/>
      <c r="E102" s="121"/>
      <c r="F102" s="121"/>
      <c r="G102" s="121"/>
      <c r="H102" s="121"/>
      <c r="I102" s="121"/>
      <c r="J102" s="121"/>
    </row>
    <row r="103" spans="1:11" ht="12.75" customHeight="1" x14ac:dyDescent="0.2">
      <c r="A103" s="533" t="s">
        <v>919</v>
      </c>
      <c r="B103" s="534"/>
      <c r="C103" s="534"/>
      <c r="D103" s="534"/>
      <c r="E103" s="534"/>
      <c r="F103" s="534"/>
      <c r="G103" s="534"/>
      <c r="H103" s="534"/>
      <c r="I103" s="534"/>
      <c r="J103" s="534"/>
    </row>
    <row r="104" spans="1:11" ht="12.75" customHeight="1" x14ac:dyDescent="0.2">
      <c r="A104" s="534"/>
      <c r="B104" s="534"/>
      <c r="C104" s="534"/>
      <c r="D104" s="534"/>
      <c r="E104" s="534"/>
      <c r="F104" s="534"/>
      <c r="G104" s="534"/>
      <c r="H104" s="534"/>
      <c r="I104" s="534"/>
      <c r="J104" s="534"/>
    </row>
    <row r="105" spans="1:11" ht="12.75" customHeight="1" x14ac:dyDescent="0.2">
      <c r="A105" s="534"/>
      <c r="B105" s="534"/>
      <c r="C105" s="534"/>
      <c r="D105" s="534"/>
      <c r="E105" s="534"/>
      <c r="F105" s="534"/>
      <c r="G105" s="534"/>
      <c r="H105" s="534"/>
      <c r="I105" s="534"/>
      <c r="J105" s="534"/>
    </row>
    <row r="106" spans="1:11" ht="12.75" customHeight="1" x14ac:dyDescent="0.2">
      <c r="A106" s="46"/>
      <c r="B106" s="46"/>
      <c r="C106" s="46"/>
      <c r="D106" s="46"/>
      <c r="E106" s="46"/>
      <c r="F106" s="46"/>
      <c r="G106" s="46"/>
      <c r="H106" s="46"/>
      <c r="I106" s="46"/>
      <c r="J106" s="46"/>
    </row>
    <row r="107" spans="1:11" ht="20.45" customHeight="1" x14ac:dyDescent="0.2">
      <c r="A107" s="507" t="s">
        <v>916</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Shasta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4" t="s">
        <v>937</v>
      </c>
      <c r="F128" s="498"/>
      <c r="G128" s="498"/>
      <c r="H128" s="498"/>
      <c r="I128" s="498"/>
      <c r="J128" s="499"/>
    </row>
    <row r="129" spans="1:16" ht="12.75" customHeight="1" x14ac:dyDescent="0.2">
      <c r="A129" s="480" t="s">
        <v>912</v>
      </c>
      <c r="B129" s="481"/>
      <c r="C129" s="481"/>
      <c r="D129" s="482"/>
      <c r="E129" s="500"/>
      <c r="F129" s="501"/>
      <c r="G129" s="501"/>
      <c r="H129" s="501"/>
      <c r="I129" s="501"/>
      <c r="J129" s="502"/>
    </row>
    <row r="130" spans="1:16" x14ac:dyDescent="0.2">
      <c r="A130" s="512" t="s">
        <v>913</v>
      </c>
      <c r="B130" s="513"/>
      <c r="C130" s="513"/>
      <c r="D130" s="513"/>
      <c r="E130" s="509"/>
      <c r="F130" s="510"/>
      <c r="G130" s="510"/>
      <c r="H130" s="510"/>
      <c r="I130" s="510"/>
      <c r="J130" s="511"/>
    </row>
    <row r="131" spans="1:16" ht="27" customHeight="1" x14ac:dyDescent="0.2">
      <c r="A131" s="58"/>
      <c r="B131" s="59"/>
      <c r="C131" s="59"/>
      <c r="D131" s="59"/>
      <c r="E131" s="489" t="s">
        <v>535</v>
      </c>
      <c r="F131" s="490"/>
      <c r="G131" s="489" t="s">
        <v>533</v>
      </c>
      <c r="H131" s="490"/>
      <c r="I131" s="491" t="s">
        <v>849</v>
      </c>
      <c r="J131" s="492"/>
    </row>
    <row r="132" spans="1:16" x14ac:dyDescent="0.2">
      <c r="A132" s="518" t="s">
        <v>527</v>
      </c>
      <c r="B132" s="518"/>
      <c r="C132" s="518"/>
      <c r="D132" s="518"/>
      <c r="E132" s="466">
        <v>156178</v>
      </c>
      <c r="F132" s="466"/>
      <c r="G132" s="466"/>
      <c r="H132" s="466"/>
      <c r="I132" s="467">
        <v>3098</v>
      </c>
      <c r="J132" s="467"/>
    </row>
    <row r="133" spans="1:16" x14ac:dyDescent="0.2">
      <c r="A133" s="514" t="s">
        <v>528</v>
      </c>
      <c r="B133" s="514"/>
      <c r="C133" s="514"/>
      <c r="D133" s="514"/>
      <c r="E133" s="448">
        <v>18483</v>
      </c>
      <c r="F133" s="448"/>
      <c r="G133" s="449"/>
      <c r="H133" s="449"/>
      <c r="I133" s="465">
        <v>365</v>
      </c>
      <c r="J133" s="465"/>
    </row>
    <row r="134" spans="1:16" x14ac:dyDescent="0.2">
      <c r="A134" s="518" t="s">
        <v>529</v>
      </c>
      <c r="B134" s="518"/>
      <c r="C134" s="518"/>
      <c r="D134" s="518"/>
      <c r="E134" s="466">
        <v>112956</v>
      </c>
      <c r="F134" s="466"/>
      <c r="G134" s="466"/>
      <c r="H134" s="466"/>
      <c r="I134" s="467">
        <v>2241</v>
      </c>
      <c r="J134" s="467"/>
    </row>
    <row r="135" spans="1:16" x14ac:dyDescent="0.2">
      <c r="A135" s="514" t="s">
        <v>530</v>
      </c>
      <c r="B135" s="514"/>
      <c r="C135" s="514"/>
      <c r="D135" s="514"/>
      <c r="E135" s="448"/>
      <c r="F135" s="448"/>
      <c r="G135" s="449"/>
      <c r="H135" s="449"/>
      <c r="I135" s="465"/>
      <c r="J135" s="465"/>
    </row>
    <row r="136" spans="1:16" x14ac:dyDescent="0.2">
      <c r="A136" s="518" t="s">
        <v>531</v>
      </c>
      <c r="B136" s="518"/>
      <c r="C136" s="518"/>
      <c r="D136" s="518"/>
      <c r="E136" s="466"/>
      <c r="F136" s="466"/>
      <c r="G136" s="466"/>
      <c r="H136" s="466"/>
      <c r="I136" s="467"/>
      <c r="J136" s="467"/>
    </row>
    <row r="137" spans="1:16" x14ac:dyDescent="0.2">
      <c r="A137" s="514" t="s">
        <v>532</v>
      </c>
      <c r="B137" s="514"/>
      <c r="C137" s="514"/>
      <c r="D137" s="514"/>
      <c r="E137" s="448"/>
      <c r="F137" s="448"/>
      <c r="G137" s="449"/>
      <c r="H137" s="449"/>
      <c r="I137" s="465"/>
      <c r="J137" s="465"/>
    </row>
    <row r="138" spans="1:16" x14ac:dyDescent="0.2">
      <c r="A138" s="517" t="s">
        <v>537</v>
      </c>
      <c r="B138" s="518"/>
      <c r="C138" s="518"/>
      <c r="D138" s="518"/>
      <c r="E138" s="460"/>
      <c r="F138" s="460"/>
      <c r="G138" s="460"/>
      <c r="H138" s="460"/>
      <c r="I138" s="461"/>
      <c r="J138" s="461"/>
    </row>
    <row r="139" spans="1:16" x14ac:dyDescent="0.2">
      <c r="A139" s="535"/>
      <c r="B139" s="446"/>
      <c r="C139" s="446"/>
      <c r="D139" s="447"/>
      <c r="E139" s="448"/>
      <c r="F139" s="448"/>
      <c r="G139" s="449"/>
      <c r="H139" s="449"/>
      <c r="I139" s="449"/>
      <c r="J139" s="449"/>
    </row>
    <row r="140" spans="1:16" x14ac:dyDescent="0.2">
      <c r="A140" s="535"/>
      <c r="B140" s="446"/>
      <c r="C140" s="446"/>
      <c r="D140" s="447"/>
      <c r="E140" s="448"/>
      <c r="F140" s="448"/>
      <c r="G140" s="449"/>
      <c r="H140" s="449"/>
      <c r="I140" s="449"/>
      <c r="J140" s="449"/>
    </row>
    <row r="141" spans="1:16" ht="12.75" customHeight="1" x14ac:dyDescent="0.2">
      <c r="A141" s="535"/>
      <c r="B141" s="446"/>
      <c r="C141" s="446"/>
      <c r="D141" s="447"/>
      <c r="E141" s="448"/>
      <c r="F141" s="448"/>
      <c r="G141" s="449"/>
      <c r="H141" s="449"/>
      <c r="I141" s="449"/>
      <c r="J141" s="449"/>
      <c r="P141" s="221"/>
    </row>
    <row r="142" spans="1:16" x14ac:dyDescent="0.2">
      <c r="A142" s="530" t="s">
        <v>534</v>
      </c>
      <c r="B142" s="530"/>
      <c r="C142" s="530"/>
      <c r="D142" s="530"/>
      <c r="E142" s="453">
        <f>SUM(E132:E141)</f>
        <v>287617</v>
      </c>
      <c r="F142" s="453"/>
      <c r="G142" s="453">
        <f>SUM(G132:G141)</f>
        <v>0</v>
      </c>
      <c r="H142" s="453"/>
      <c r="I142" s="453">
        <f>SUM(I132:I141)</f>
        <v>5704</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1" t="s">
        <v>945</v>
      </c>
      <c r="B147" s="522"/>
      <c r="C147" s="522"/>
      <c r="D147" s="522"/>
      <c r="E147" s="522"/>
      <c r="F147" s="522"/>
      <c r="G147" s="522"/>
      <c r="H147" s="522"/>
      <c r="I147" s="522"/>
      <c r="J147" s="523"/>
      <c r="L147" s="131"/>
    </row>
    <row r="148" spans="1:12" ht="15" customHeight="1" x14ac:dyDescent="0.2">
      <c r="A148" s="524"/>
      <c r="B148" s="525"/>
      <c r="C148" s="525"/>
      <c r="D148" s="525"/>
      <c r="E148" s="525"/>
      <c r="F148" s="525"/>
      <c r="G148" s="525"/>
      <c r="H148" s="525"/>
      <c r="I148" s="525"/>
      <c r="J148" s="526"/>
    </row>
    <row r="149" spans="1:12" ht="15" customHeight="1" x14ac:dyDescent="0.2">
      <c r="A149" s="524"/>
      <c r="B149" s="525"/>
      <c r="C149" s="525"/>
      <c r="D149" s="525"/>
      <c r="E149" s="525"/>
      <c r="F149" s="525"/>
      <c r="G149" s="525"/>
      <c r="H149" s="525"/>
      <c r="I149" s="525"/>
      <c r="J149" s="526"/>
    </row>
    <row r="150" spans="1:12" ht="15" customHeight="1" x14ac:dyDescent="0.2">
      <c r="A150" s="524"/>
      <c r="B150" s="525"/>
      <c r="C150" s="525"/>
      <c r="D150" s="525"/>
      <c r="E150" s="525"/>
      <c r="F150" s="525"/>
      <c r="G150" s="525"/>
      <c r="H150" s="525"/>
      <c r="I150" s="525"/>
      <c r="J150" s="526"/>
    </row>
    <row r="151" spans="1:12" ht="15" customHeight="1" x14ac:dyDescent="0.2">
      <c r="A151" s="524"/>
      <c r="B151" s="525"/>
      <c r="C151" s="525"/>
      <c r="D151" s="525"/>
      <c r="E151" s="525"/>
      <c r="F151" s="525"/>
      <c r="G151" s="525"/>
      <c r="H151" s="525"/>
      <c r="I151" s="525"/>
      <c r="J151" s="526"/>
    </row>
    <row r="152" spans="1:12" ht="15" customHeight="1" x14ac:dyDescent="0.2">
      <c r="A152" s="524"/>
      <c r="B152" s="525"/>
      <c r="C152" s="525"/>
      <c r="D152" s="525"/>
      <c r="E152" s="525"/>
      <c r="F152" s="525"/>
      <c r="G152" s="525"/>
      <c r="H152" s="525"/>
      <c r="I152" s="525"/>
      <c r="J152" s="526"/>
    </row>
    <row r="153" spans="1:12" ht="15" customHeight="1" x14ac:dyDescent="0.2">
      <c r="A153" s="524"/>
      <c r="B153" s="525"/>
      <c r="C153" s="525"/>
      <c r="D153" s="525"/>
      <c r="E153" s="525"/>
      <c r="F153" s="525"/>
      <c r="G153" s="525"/>
      <c r="H153" s="525"/>
      <c r="I153" s="525"/>
      <c r="J153" s="526"/>
    </row>
    <row r="154" spans="1:12" ht="15" customHeight="1" x14ac:dyDescent="0.2">
      <c r="A154" s="524"/>
      <c r="B154" s="525"/>
      <c r="C154" s="525"/>
      <c r="D154" s="525"/>
      <c r="E154" s="525"/>
      <c r="F154" s="525"/>
      <c r="G154" s="525"/>
      <c r="H154" s="525"/>
      <c r="I154" s="525"/>
      <c r="J154" s="526"/>
    </row>
    <row r="155" spans="1:12" ht="15" customHeight="1" x14ac:dyDescent="0.2">
      <c r="A155" s="524"/>
      <c r="B155" s="525"/>
      <c r="C155" s="525"/>
      <c r="D155" s="525"/>
      <c r="E155" s="525"/>
      <c r="F155" s="525"/>
      <c r="G155" s="525"/>
      <c r="H155" s="525"/>
      <c r="I155" s="525"/>
      <c r="J155" s="526"/>
    </row>
    <row r="156" spans="1:12" ht="15" customHeight="1" x14ac:dyDescent="0.2">
      <c r="A156" s="524"/>
      <c r="B156" s="525"/>
      <c r="C156" s="525"/>
      <c r="D156" s="525"/>
      <c r="E156" s="525"/>
      <c r="F156" s="525"/>
      <c r="G156" s="525"/>
      <c r="H156" s="525"/>
      <c r="I156" s="525"/>
      <c r="J156" s="526"/>
    </row>
    <row r="157" spans="1:12" ht="15" customHeight="1" x14ac:dyDescent="0.2">
      <c r="A157" s="524"/>
      <c r="B157" s="525"/>
      <c r="C157" s="525"/>
      <c r="D157" s="525"/>
      <c r="E157" s="525"/>
      <c r="F157" s="525"/>
      <c r="G157" s="525"/>
      <c r="H157" s="525"/>
      <c r="I157" s="525"/>
      <c r="J157" s="526"/>
      <c r="L157" s="131"/>
    </row>
    <row r="158" spans="1:12" ht="15" customHeight="1" x14ac:dyDescent="0.2">
      <c r="A158" s="524"/>
      <c r="B158" s="525"/>
      <c r="C158" s="525"/>
      <c r="D158" s="525"/>
      <c r="E158" s="525"/>
      <c r="F158" s="525"/>
      <c r="G158" s="525"/>
      <c r="H158" s="525"/>
      <c r="I158" s="525"/>
      <c r="J158" s="526"/>
      <c r="L158" s="131"/>
    </row>
    <row r="159" spans="1:12" ht="15" customHeight="1" x14ac:dyDescent="0.2">
      <c r="A159" s="524"/>
      <c r="B159" s="525"/>
      <c r="C159" s="525"/>
      <c r="D159" s="525"/>
      <c r="E159" s="525"/>
      <c r="F159" s="525"/>
      <c r="G159" s="525"/>
      <c r="H159" s="525"/>
      <c r="I159" s="525"/>
      <c r="J159" s="526"/>
      <c r="L159" s="131"/>
    </row>
    <row r="160" spans="1:12" ht="15" customHeight="1" x14ac:dyDescent="0.2">
      <c r="A160" s="524"/>
      <c r="B160" s="525"/>
      <c r="C160" s="525"/>
      <c r="D160" s="525"/>
      <c r="E160" s="525"/>
      <c r="F160" s="525"/>
      <c r="G160" s="525"/>
      <c r="H160" s="525"/>
      <c r="I160" s="525"/>
      <c r="J160" s="526"/>
      <c r="L160" s="131"/>
    </row>
    <row r="161" spans="1:12" ht="15" customHeight="1" x14ac:dyDescent="0.2">
      <c r="A161" s="524"/>
      <c r="B161" s="525"/>
      <c r="C161" s="525"/>
      <c r="D161" s="525"/>
      <c r="E161" s="525"/>
      <c r="F161" s="525"/>
      <c r="G161" s="525"/>
      <c r="H161" s="525"/>
      <c r="I161" s="525"/>
      <c r="J161" s="526"/>
      <c r="L161" s="131"/>
    </row>
    <row r="162" spans="1:12" ht="15" customHeight="1" x14ac:dyDescent="0.2">
      <c r="A162" s="524"/>
      <c r="B162" s="525"/>
      <c r="C162" s="525"/>
      <c r="D162" s="525"/>
      <c r="E162" s="525"/>
      <c r="F162" s="525"/>
      <c r="G162" s="525"/>
      <c r="H162" s="525"/>
      <c r="I162" s="525"/>
      <c r="J162" s="526"/>
      <c r="L162" s="131"/>
    </row>
    <row r="163" spans="1:12" ht="15" customHeight="1" x14ac:dyDescent="0.2">
      <c r="A163" s="524"/>
      <c r="B163" s="525"/>
      <c r="C163" s="525"/>
      <c r="D163" s="525"/>
      <c r="E163" s="525"/>
      <c r="F163" s="525"/>
      <c r="G163" s="525"/>
      <c r="H163" s="525"/>
      <c r="I163" s="525"/>
      <c r="J163" s="526"/>
      <c r="L163" s="131"/>
    </row>
    <row r="164" spans="1:12" ht="15" customHeight="1" x14ac:dyDescent="0.2">
      <c r="A164" s="524"/>
      <c r="B164" s="525"/>
      <c r="C164" s="525"/>
      <c r="D164" s="525"/>
      <c r="E164" s="525"/>
      <c r="F164" s="525"/>
      <c r="G164" s="525"/>
      <c r="H164" s="525"/>
      <c r="I164" s="525"/>
      <c r="J164" s="526"/>
      <c r="L164" s="131"/>
    </row>
    <row r="165" spans="1:12" ht="15" customHeight="1" x14ac:dyDescent="0.2">
      <c r="A165" s="524"/>
      <c r="B165" s="525"/>
      <c r="C165" s="525"/>
      <c r="D165" s="525"/>
      <c r="E165" s="525"/>
      <c r="F165" s="525"/>
      <c r="G165" s="525"/>
      <c r="H165" s="525"/>
      <c r="I165" s="525"/>
      <c r="J165" s="526"/>
      <c r="L165" s="131"/>
    </row>
    <row r="166" spans="1:12" ht="15" customHeight="1" x14ac:dyDescent="0.2">
      <c r="A166" s="524"/>
      <c r="B166" s="525"/>
      <c r="C166" s="525"/>
      <c r="D166" s="525"/>
      <c r="E166" s="525"/>
      <c r="F166" s="525"/>
      <c r="G166" s="525"/>
      <c r="H166" s="525"/>
      <c r="I166" s="525"/>
      <c r="J166" s="526"/>
      <c r="L166" s="131"/>
    </row>
    <row r="167" spans="1:12" ht="15" customHeight="1" x14ac:dyDescent="0.2">
      <c r="A167" s="524"/>
      <c r="B167" s="525"/>
      <c r="C167" s="525"/>
      <c r="D167" s="525"/>
      <c r="E167" s="525"/>
      <c r="F167" s="525"/>
      <c r="G167" s="525"/>
      <c r="H167" s="525"/>
      <c r="I167" s="525"/>
      <c r="J167" s="526"/>
      <c r="L167" s="131"/>
    </row>
    <row r="168" spans="1:12" ht="15" customHeight="1" x14ac:dyDescent="0.2">
      <c r="A168" s="524"/>
      <c r="B168" s="525"/>
      <c r="C168" s="525"/>
      <c r="D168" s="525"/>
      <c r="E168" s="525"/>
      <c r="F168" s="525"/>
      <c r="G168" s="525"/>
      <c r="H168" s="525"/>
      <c r="I168" s="525"/>
      <c r="J168" s="526"/>
      <c r="L168" s="131"/>
    </row>
    <row r="169" spans="1:12" ht="15" customHeight="1" x14ac:dyDescent="0.2">
      <c r="A169" s="524"/>
      <c r="B169" s="525"/>
      <c r="C169" s="525"/>
      <c r="D169" s="525"/>
      <c r="E169" s="525"/>
      <c r="F169" s="525"/>
      <c r="G169" s="525"/>
      <c r="H169" s="525"/>
      <c r="I169" s="525"/>
      <c r="J169" s="526"/>
      <c r="L169" s="131"/>
    </row>
    <row r="170" spans="1:12" ht="15" customHeight="1" x14ac:dyDescent="0.2">
      <c r="A170" s="524"/>
      <c r="B170" s="525"/>
      <c r="C170" s="525"/>
      <c r="D170" s="525"/>
      <c r="E170" s="525"/>
      <c r="F170" s="525"/>
      <c r="G170" s="525"/>
      <c r="H170" s="525"/>
      <c r="I170" s="525"/>
      <c r="J170" s="526"/>
      <c r="K170" s="189"/>
      <c r="L170" s="189"/>
    </row>
    <row r="171" spans="1:12" ht="15" customHeight="1" x14ac:dyDescent="0.2">
      <c r="A171" s="524"/>
      <c r="B171" s="525"/>
      <c r="C171" s="525"/>
      <c r="D171" s="525"/>
      <c r="E171" s="525"/>
      <c r="F171" s="525"/>
      <c r="G171" s="525"/>
      <c r="H171" s="525"/>
      <c r="I171" s="525"/>
      <c r="J171" s="526"/>
    </row>
    <row r="172" spans="1:12" ht="15" customHeight="1" x14ac:dyDescent="0.2">
      <c r="A172" s="524"/>
      <c r="B172" s="525"/>
      <c r="C172" s="525"/>
      <c r="D172" s="525"/>
      <c r="E172" s="525"/>
      <c r="F172" s="525"/>
      <c r="G172" s="525"/>
      <c r="H172" s="525"/>
      <c r="I172" s="525"/>
      <c r="J172" s="526"/>
    </row>
    <row r="173" spans="1:12" ht="15" customHeight="1" x14ac:dyDescent="0.2">
      <c r="A173" s="524"/>
      <c r="B173" s="525"/>
      <c r="C173" s="525"/>
      <c r="D173" s="525"/>
      <c r="E173" s="525"/>
      <c r="F173" s="525"/>
      <c r="G173" s="525"/>
      <c r="H173" s="525"/>
      <c r="I173" s="525"/>
      <c r="J173" s="526"/>
    </row>
    <row r="174" spans="1:12" ht="15" customHeight="1" x14ac:dyDescent="0.2">
      <c r="A174" s="527"/>
      <c r="B174" s="528"/>
      <c r="C174" s="528"/>
      <c r="D174" s="528"/>
      <c r="E174" s="528"/>
      <c r="F174" s="528"/>
      <c r="G174" s="528"/>
      <c r="H174" s="528"/>
      <c r="I174" s="528"/>
      <c r="J174" s="529"/>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Shasta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4" t="s">
        <v>893</v>
      </c>
      <c r="F180" s="498"/>
      <c r="G180" s="498"/>
      <c r="H180" s="498"/>
      <c r="I180" s="498"/>
      <c r="J180" s="499"/>
    </row>
    <row r="181" spans="1:20" ht="12.75" customHeight="1" x14ac:dyDescent="0.2">
      <c r="A181" s="480" t="s">
        <v>912</v>
      </c>
      <c r="B181" s="481"/>
      <c r="C181" s="481"/>
      <c r="D181" s="482"/>
      <c r="E181" s="500"/>
      <c r="F181" s="501"/>
      <c r="G181" s="501"/>
      <c r="H181" s="501"/>
      <c r="I181" s="501"/>
      <c r="J181" s="502"/>
    </row>
    <row r="182" spans="1:20" x14ac:dyDescent="0.2">
      <c r="A182" s="512" t="s">
        <v>913</v>
      </c>
      <c r="B182" s="513"/>
      <c r="C182" s="513"/>
      <c r="D182" s="513"/>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84723</v>
      </c>
      <c r="F184" s="466"/>
      <c r="G184" s="466"/>
      <c r="H184" s="466"/>
      <c r="I184" s="467">
        <v>1681</v>
      </c>
      <c r="J184" s="467"/>
    </row>
    <row r="185" spans="1:20" x14ac:dyDescent="0.2">
      <c r="A185" s="462" t="s">
        <v>528</v>
      </c>
      <c r="B185" s="463"/>
      <c r="C185" s="463"/>
      <c r="D185" s="464"/>
      <c r="E185" s="448">
        <v>12275</v>
      </c>
      <c r="F185" s="448"/>
      <c r="G185" s="449"/>
      <c r="H185" s="449"/>
      <c r="I185" s="465">
        <v>243</v>
      </c>
      <c r="J185" s="465"/>
    </row>
    <row r="186" spans="1:20" x14ac:dyDescent="0.2">
      <c r="A186" s="457" t="s">
        <v>529</v>
      </c>
      <c r="B186" s="458"/>
      <c r="C186" s="458"/>
      <c r="D186" s="459"/>
      <c r="E186" s="466">
        <v>40730</v>
      </c>
      <c r="F186" s="466"/>
      <c r="G186" s="466"/>
      <c r="H186" s="466"/>
      <c r="I186" s="467">
        <v>808</v>
      </c>
      <c r="J186" s="467"/>
    </row>
    <row r="187" spans="1:20" x14ac:dyDescent="0.2">
      <c r="A187" s="462" t="s">
        <v>530</v>
      </c>
      <c r="B187" s="463"/>
      <c r="C187" s="463"/>
      <c r="D187" s="464"/>
      <c r="E187" s="448">
        <v>14708</v>
      </c>
      <c r="F187" s="448"/>
      <c r="G187" s="449"/>
      <c r="H187" s="449"/>
      <c r="I187" s="465">
        <v>292</v>
      </c>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152436</v>
      </c>
      <c r="F194" s="453"/>
      <c r="G194" s="453">
        <f>SUM(G184:G193)</f>
        <v>0</v>
      </c>
      <c r="H194" s="453"/>
      <c r="I194" s="453">
        <f>SUM(I184:I193)</f>
        <v>3024</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947</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Shasta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3"/>
      <c r="C233" s="503"/>
      <c r="D233" s="504"/>
      <c r="E233" s="494" t="s">
        <v>938</v>
      </c>
      <c r="F233" s="498"/>
      <c r="G233" s="498"/>
      <c r="H233" s="498"/>
      <c r="I233" s="498"/>
      <c r="J233" s="499"/>
    </row>
    <row r="234" spans="1:10" ht="12.75" customHeight="1" x14ac:dyDescent="0.2">
      <c r="A234" s="480" t="s">
        <v>912</v>
      </c>
      <c r="B234" s="481"/>
      <c r="C234" s="481"/>
      <c r="D234" s="482"/>
      <c r="E234" s="500"/>
      <c r="F234" s="501"/>
      <c r="G234" s="501"/>
      <c r="H234" s="501"/>
      <c r="I234" s="501"/>
      <c r="J234" s="502"/>
    </row>
    <row r="235" spans="1:10" x14ac:dyDescent="0.2">
      <c r="A235" s="495" t="s">
        <v>913</v>
      </c>
      <c r="B235" s="496"/>
      <c r="C235" s="496"/>
      <c r="D235" s="497"/>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v>34033</v>
      </c>
      <c r="F237" s="466"/>
      <c r="G237" s="466"/>
      <c r="H237" s="466"/>
      <c r="I237" s="467">
        <v>675</v>
      </c>
      <c r="J237" s="467"/>
    </row>
    <row r="238" spans="1:10" x14ac:dyDescent="0.2">
      <c r="A238" s="462" t="s">
        <v>528</v>
      </c>
      <c r="B238" s="463"/>
      <c r="C238" s="463"/>
      <c r="D238" s="464"/>
      <c r="E238" s="448">
        <v>4973</v>
      </c>
      <c r="F238" s="448"/>
      <c r="G238" s="449"/>
      <c r="H238" s="449"/>
      <c r="I238" s="465">
        <v>99</v>
      </c>
      <c r="J238" s="465"/>
    </row>
    <row r="239" spans="1:10" x14ac:dyDescent="0.2">
      <c r="A239" s="457" t="s">
        <v>529</v>
      </c>
      <c r="B239" s="458"/>
      <c r="C239" s="458"/>
      <c r="D239" s="459"/>
      <c r="E239" s="466">
        <v>15943</v>
      </c>
      <c r="F239" s="466"/>
      <c r="G239" s="466"/>
      <c r="H239" s="466"/>
      <c r="I239" s="467">
        <v>316</v>
      </c>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54949</v>
      </c>
      <c r="F247" s="453"/>
      <c r="G247" s="453">
        <f>SUM(G237:G246)</f>
        <v>0</v>
      </c>
      <c r="H247" s="453"/>
      <c r="I247" s="453">
        <f>SUM(I237:I246)</f>
        <v>1090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ht="12.75" customHeight="1" x14ac:dyDescent="0.2">
      <c r="A252" s="318" t="s">
        <v>944</v>
      </c>
      <c r="B252" s="437"/>
      <c r="C252" s="437"/>
      <c r="D252" s="437"/>
      <c r="E252" s="437"/>
      <c r="F252" s="437"/>
      <c r="G252" s="437"/>
      <c r="H252" s="437"/>
      <c r="I252" s="437"/>
      <c r="J252" s="438"/>
    </row>
    <row r="253" spans="1:10" x14ac:dyDescent="0.2">
      <c r="A253" s="439"/>
      <c r="B253" s="493"/>
      <c r="C253" s="493"/>
      <c r="D253" s="493"/>
      <c r="E253" s="493"/>
      <c r="F253" s="493"/>
      <c r="G253" s="493"/>
      <c r="H253" s="493"/>
      <c r="I253" s="493"/>
      <c r="J253" s="441"/>
    </row>
    <row r="254" spans="1:10" x14ac:dyDescent="0.2">
      <c r="A254" s="439"/>
      <c r="B254" s="493"/>
      <c r="C254" s="493"/>
      <c r="D254" s="493"/>
      <c r="E254" s="493"/>
      <c r="F254" s="493"/>
      <c r="G254" s="493"/>
      <c r="H254" s="493"/>
      <c r="I254" s="493"/>
      <c r="J254" s="441"/>
    </row>
    <row r="255" spans="1:10" x14ac:dyDescent="0.2">
      <c r="A255" s="439"/>
      <c r="B255" s="493"/>
      <c r="C255" s="493"/>
      <c r="D255" s="493"/>
      <c r="E255" s="493"/>
      <c r="F255" s="493"/>
      <c r="G255" s="493"/>
      <c r="H255" s="493"/>
      <c r="I255" s="493"/>
      <c r="J255" s="441"/>
    </row>
    <row r="256" spans="1:10" x14ac:dyDescent="0.2">
      <c r="A256" s="439"/>
      <c r="B256" s="493"/>
      <c r="C256" s="493"/>
      <c r="D256" s="493"/>
      <c r="E256" s="493"/>
      <c r="F256" s="493"/>
      <c r="G256" s="493"/>
      <c r="H256" s="493"/>
      <c r="I256" s="493"/>
      <c r="J256" s="441"/>
    </row>
    <row r="257" spans="1:10" x14ac:dyDescent="0.2">
      <c r="A257" s="439"/>
      <c r="B257" s="493"/>
      <c r="C257" s="493"/>
      <c r="D257" s="493"/>
      <c r="E257" s="493"/>
      <c r="F257" s="493"/>
      <c r="G257" s="493"/>
      <c r="H257" s="493"/>
      <c r="I257" s="493"/>
      <c r="J257" s="441"/>
    </row>
    <row r="258" spans="1:10" x14ac:dyDescent="0.2">
      <c r="A258" s="439"/>
      <c r="B258" s="493"/>
      <c r="C258" s="493"/>
      <c r="D258" s="493"/>
      <c r="E258" s="493"/>
      <c r="F258" s="493"/>
      <c r="G258" s="493"/>
      <c r="H258" s="493"/>
      <c r="I258" s="493"/>
      <c r="J258" s="441"/>
    </row>
    <row r="259" spans="1:10" x14ac:dyDescent="0.2">
      <c r="A259" s="439"/>
      <c r="B259" s="493"/>
      <c r="C259" s="493"/>
      <c r="D259" s="493"/>
      <c r="E259" s="493"/>
      <c r="F259" s="493"/>
      <c r="G259" s="493"/>
      <c r="H259" s="493"/>
      <c r="I259" s="493"/>
      <c r="J259" s="441"/>
    </row>
    <row r="260" spans="1:10" x14ac:dyDescent="0.2">
      <c r="A260" s="439"/>
      <c r="B260" s="493"/>
      <c r="C260" s="493"/>
      <c r="D260" s="493"/>
      <c r="E260" s="493"/>
      <c r="F260" s="493"/>
      <c r="G260" s="493"/>
      <c r="H260" s="493"/>
      <c r="I260" s="493"/>
      <c r="J260" s="441"/>
    </row>
    <row r="261" spans="1:10" x14ac:dyDescent="0.2">
      <c r="A261" s="439"/>
      <c r="B261" s="493"/>
      <c r="C261" s="493"/>
      <c r="D261" s="493"/>
      <c r="E261" s="493"/>
      <c r="F261" s="493"/>
      <c r="G261" s="493"/>
      <c r="H261" s="493"/>
      <c r="I261" s="493"/>
      <c r="J261" s="441"/>
    </row>
    <row r="262" spans="1:10" x14ac:dyDescent="0.2">
      <c r="A262" s="439"/>
      <c r="B262" s="493"/>
      <c r="C262" s="493"/>
      <c r="D262" s="493"/>
      <c r="E262" s="493"/>
      <c r="F262" s="493"/>
      <c r="G262" s="493"/>
      <c r="H262" s="493"/>
      <c r="I262" s="493"/>
      <c r="J262" s="441"/>
    </row>
    <row r="263" spans="1:10" x14ac:dyDescent="0.2">
      <c r="A263" s="439"/>
      <c r="B263" s="493"/>
      <c r="C263" s="493"/>
      <c r="D263" s="493"/>
      <c r="E263" s="493"/>
      <c r="F263" s="493"/>
      <c r="G263" s="493"/>
      <c r="H263" s="493"/>
      <c r="I263" s="493"/>
      <c r="J263" s="441"/>
    </row>
    <row r="264" spans="1:10" x14ac:dyDescent="0.2">
      <c r="A264" s="439"/>
      <c r="B264" s="493"/>
      <c r="C264" s="493"/>
      <c r="D264" s="493"/>
      <c r="E264" s="493"/>
      <c r="F264" s="493"/>
      <c r="G264" s="493"/>
      <c r="H264" s="493"/>
      <c r="I264" s="493"/>
      <c r="J264" s="441"/>
    </row>
    <row r="265" spans="1:10" x14ac:dyDescent="0.2">
      <c r="A265" s="439"/>
      <c r="B265" s="493"/>
      <c r="C265" s="493"/>
      <c r="D265" s="493"/>
      <c r="E265" s="493"/>
      <c r="F265" s="493"/>
      <c r="G265" s="493"/>
      <c r="H265" s="493"/>
      <c r="I265" s="493"/>
      <c r="J265" s="441"/>
    </row>
    <row r="266" spans="1:10" x14ac:dyDescent="0.2">
      <c r="A266" s="439"/>
      <c r="B266" s="493"/>
      <c r="C266" s="493"/>
      <c r="D266" s="493"/>
      <c r="E266" s="493"/>
      <c r="F266" s="493"/>
      <c r="G266" s="493"/>
      <c r="H266" s="493"/>
      <c r="I266" s="493"/>
      <c r="J266" s="441"/>
    </row>
    <row r="267" spans="1:10" x14ac:dyDescent="0.2">
      <c r="A267" s="439"/>
      <c r="B267" s="493"/>
      <c r="C267" s="493"/>
      <c r="D267" s="493"/>
      <c r="E267" s="493"/>
      <c r="F267" s="493"/>
      <c r="G267" s="493"/>
      <c r="H267" s="493"/>
      <c r="I267" s="493"/>
      <c r="J267" s="441"/>
    </row>
    <row r="268" spans="1:10" x14ac:dyDescent="0.2">
      <c r="A268" s="439"/>
      <c r="B268" s="493"/>
      <c r="C268" s="493"/>
      <c r="D268" s="493"/>
      <c r="E268" s="493"/>
      <c r="F268" s="493"/>
      <c r="G268" s="493"/>
      <c r="H268" s="493"/>
      <c r="I268" s="493"/>
      <c r="J268" s="441"/>
    </row>
    <row r="269" spans="1:10" x14ac:dyDescent="0.2">
      <c r="A269" s="439"/>
      <c r="B269" s="493"/>
      <c r="C269" s="493"/>
      <c r="D269" s="493"/>
      <c r="E269" s="493"/>
      <c r="F269" s="493"/>
      <c r="G269" s="493"/>
      <c r="H269" s="493"/>
      <c r="I269" s="493"/>
      <c r="J269" s="441"/>
    </row>
    <row r="270" spans="1:10" x14ac:dyDescent="0.2">
      <c r="A270" s="439"/>
      <c r="B270" s="493"/>
      <c r="C270" s="493"/>
      <c r="D270" s="493"/>
      <c r="E270" s="493"/>
      <c r="F270" s="493"/>
      <c r="G270" s="493"/>
      <c r="H270" s="493"/>
      <c r="I270" s="493"/>
      <c r="J270" s="441"/>
    </row>
    <row r="271" spans="1:10" x14ac:dyDescent="0.2">
      <c r="A271" s="439"/>
      <c r="B271" s="493"/>
      <c r="C271" s="493"/>
      <c r="D271" s="493"/>
      <c r="E271" s="493"/>
      <c r="F271" s="493"/>
      <c r="G271" s="493"/>
      <c r="H271" s="493"/>
      <c r="I271" s="493"/>
      <c r="J271" s="441"/>
    </row>
    <row r="272" spans="1:10" x14ac:dyDescent="0.2">
      <c r="A272" s="439"/>
      <c r="B272" s="493"/>
      <c r="C272" s="493"/>
      <c r="D272" s="493"/>
      <c r="E272" s="493"/>
      <c r="F272" s="493"/>
      <c r="G272" s="493"/>
      <c r="H272" s="493"/>
      <c r="I272" s="493"/>
      <c r="J272" s="441"/>
    </row>
    <row r="273" spans="1:10" x14ac:dyDescent="0.2">
      <c r="A273" s="439"/>
      <c r="B273" s="493"/>
      <c r="C273" s="493"/>
      <c r="D273" s="493"/>
      <c r="E273" s="493"/>
      <c r="F273" s="493"/>
      <c r="G273" s="493"/>
      <c r="H273" s="493"/>
      <c r="I273" s="493"/>
      <c r="J273" s="441"/>
    </row>
    <row r="274" spans="1:10" x14ac:dyDescent="0.2">
      <c r="A274" s="439"/>
      <c r="B274" s="493"/>
      <c r="C274" s="493"/>
      <c r="D274" s="493"/>
      <c r="E274" s="493"/>
      <c r="F274" s="493"/>
      <c r="G274" s="493"/>
      <c r="H274" s="493"/>
      <c r="I274" s="493"/>
      <c r="J274" s="441"/>
    </row>
    <row r="275" spans="1:10" x14ac:dyDescent="0.2">
      <c r="A275" s="439"/>
      <c r="B275" s="493"/>
      <c r="C275" s="493"/>
      <c r="D275" s="493"/>
      <c r="E275" s="493"/>
      <c r="F275" s="493"/>
      <c r="G275" s="493"/>
      <c r="H275" s="493"/>
      <c r="I275" s="493"/>
      <c r="J275" s="441"/>
    </row>
    <row r="276" spans="1:10" x14ac:dyDescent="0.2">
      <c r="A276" s="439"/>
      <c r="B276" s="493"/>
      <c r="C276" s="493"/>
      <c r="D276" s="493"/>
      <c r="E276" s="493"/>
      <c r="F276" s="493"/>
      <c r="G276" s="493"/>
      <c r="H276" s="493"/>
      <c r="I276" s="493"/>
      <c r="J276" s="441"/>
    </row>
    <row r="277" spans="1:10" x14ac:dyDescent="0.2">
      <c r="A277" s="439"/>
      <c r="B277" s="493"/>
      <c r="C277" s="493"/>
      <c r="D277" s="493"/>
      <c r="E277" s="493"/>
      <c r="F277" s="493"/>
      <c r="G277" s="493"/>
      <c r="H277" s="493"/>
      <c r="I277" s="493"/>
      <c r="J277" s="441"/>
    </row>
    <row r="278" spans="1:10" x14ac:dyDescent="0.2">
      <c r="A278" s="439"/>
      <c r="B278" s="493"/>
      <c r="C278" s="493"/>
      <c r="D278" s="493"/>
      <c r="E278" s="493"/>
      <c r="F278" s="493"/>
      <c r="G278" s="493"/>
      <c r="H278" s="493"/>
      <c r="I278" s="493"/>
      <c r="J278" s="441"/>
    </row>
    <row r="279" spans="1:10" x14ac:dyDescent="0.2">
      <c r="A279" s="439"/>
      <c r="B279" s="493"/>
      <c r="C279" s="493"/>
      <c r="D279" s="493"/>
      <c r="E279" s="493"/>
      <c r="F279" s="493"/>
      <c r="G279" s="493"/>
      <c r="H279" s="493"/>
      <c r="I279" s="493"/>
      <c r="J279" s="441"/>
    </row>
    <row r="280" spans="1:10" x14ac:dyDescent="0.2">
      <c r="A280" s="439"/>
      <c r="B280" s="493"/>
      <c r="C280" s="493"/>
      <c r="D280" s="493"/>
      <c r="E280" s="493"/>
      <c r="F280" s="493"/>
      <c r="G280" s="493"/>
      <c r="H280" s="493"/>
      <c r="I280" s="493"/>
      <c r="J280" s="441"/>
    </row>
    <row r="281" spans="1:10" x14ac:dyDescent="0.2">
      <c r="A281" s="439"/>
      <c r="B281" s="493"/>
      <c r="C281" s="493"/>
      <c r="D281" s="493"/>
      <c r="E281" s="493"/>
      <c r="F281" s="493"/>
      <c r="G281" s="493"/>
      <c r="H281" s="493"/>
      <c r="I281" s="493"/>
      <c r="J281" s="441"/>
    </row>
    <row r="282" spans="1:10" x14ac:dyDescent="0.2">
      <c r="A282" s="439"/>
      <c r="B282" s="493"/>
      <c r="C282" s="493"/>
      <c r="D282" s="493"/>
      <c r="E282" s="493"/>
      <c r="F282" s="493"/>
      <c r="G282" s="493"/>
      <c r="H282" s="493"/>
      <c r="I282" s="493"/>
      <c r="J282" s="441"/>
    </row>
    <row r="283" spans="1:10" x14ac:dyDescent="0.2">
      <c r="A283" s="439"/>
      <c r="B283" s="493"/>
      <c r="C283" s="493"/>
      <c r="D283" s="493"/>
      <c r="E283" s="493"/>
      <c r="F283" s="493"/>
      <c r="G283" s="493"/>
      <c r="H283" s="493"/>
      <c r="I283" s="493"/>
      <c r="J283" s="441"/>
    </row>
    <row r="284" spans="1:10" x14ac:dyDescent="0.2">
      <c r="A284" s="439"/>
      <c r="B284" s="493"/>
      <c r="C284" s="493"/>
      <c r="D284" s="493"/>
      <c r="E284" s="493"/>
      <c r="F284" s="493"/>
      <c r="G284" s="493"/>
      <c r="H284" s="493"/>
      <c r="I284" s="493"/>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Shasta</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4" t="s">
        <v>939</v>
      </c>
      <c r="F291" s="498"/>
      <c r="G291" s="498"/>
      <c r="H291" s="498"/>
      <c r="I291" s="498"/>
      <c r="J291" s="499"/>
    </row>
    <row r="292" spans="1:10" x14ac:dyDescent="0.2">
      <c r="A292" s="480" t="s">
        <v>853</v>
      </c>
      <c r="B292" s="481"/>
      <c r="C292" s="481"/>
      <c r="D292" s="482"/>
      <c r="E292" s="500"/>
      <c r="F292" s="501"/>
      <c r="G292" s="501"/>
      <c r="H292" s="501"/>
      <c r="I292" s="501"/>
      <c r="J292" s="502"/>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v>42924</v>
      </c>
      <c r="F295" s="466"/>
      <c r="G295" s="466"/>
      <c r="H295" s="466"/>
      <c r="I295" s="467">
        <v>851</v>
      </c>
      <c r="J295" s="467"/>
    </row>
    <row r="296" spans="1:10" x14ac:dyDescent="0.2">
      <c r="A296" s="462" t="s">
        <v>528</v>
      </c>
      <c r="B296" s="463"/>
      <c r="C296" s="463"/>
      <c r="D296" s="464"/>
      <c r="E296" s="448">
        <v>7613</v>
      </c>
      <c r="F296" s="448"/>
      <c r="G296" s="449"/>
      <c r="H296" s="449"/>
      <c r="I296" s="465">
        <v>151</v>
      </c>
      <c r="J296" s="465"/>
    </row>
    <row r="297" spans="1:10" x14ac:dyDescent="0.2">
      <c r="A297" s="457" t="s">
        <v>529</v>
      </c>
      <c r="B297" s="458"/>
      <c r="C297" s="458"/>
      <c r="D297" s="459"/>
      <c r="E297" s="466">
        <v>41309</v>
      </c>
      <c r="F297" s="466"/>
      <c r="G297" s="466"/>
      <c r="H297" s="466"/>
      <c r="I297" s="467">
        <v>819</v>
      </c>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91846</v>
      </c>
      <c r="F305" s="453"/>
      <c r="G305" s="453">
        <f>SUM(G295:G304)</f>
        <v>0</v>
      </c>
      <c r="H305" s="453"/>
      <c r="I305" s="453">
        <f>SUM(I295:I304)</f>
        <v>1821</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ht="12.75" customHeight="1" x14ac:dyDescent="0.2">
      <c r="A310" s="318" t="s">
        <v>948</v>
      </c>
      <c r="B310" s="437"/>
      <c r="C310" s="437"/>
      <c r="D310" s="437"/>
      <c r="E310" s="437"/>
      <c r="F310" s="437"/>
      <c r="G310" s="437"/>
      <c r="H310" s="437"/>
      <c r="I310" s="437"/>
      <c r="J310" s="438"/>
    </row>
    <row r="311" spans="1:10" x14ac:dyDescent="0.2">
      <c r="A311" s="439"/>
      <c r="B311" s="493"/>
      <c r="C311" s="493"/>
      <c r="D311" s="493"/>
      <c r="E311" s="493"/>
      <c r="F311" s="493"/>
      <c r="G311" s="493"/>
      <c r="H311" s="493"/>
      <c r="I311" s="493"/>
      <c r="J311" s="441"/>
    </row>
    <row r="312" spans="1:10" x14ac:dyDescent="0.2">
      <c r="A312" s="439"/>
      <c r="B312" s="493"/>
      <c r="C312" s="493"/>
      <c r="D312" s="493"/>
      <c r="E312" s="493"/>
      <c r="F312" s="493"/>
      <c r="G312" s="493"/>
      <c r="H312" s="493"/>
      <c r="I312" s="493"/>
      <c r="J312" s="441"/>
    </row>
    <row r="313" spans="1:10" x14ac:dyDescent="0.2">
      <c r="A313" s="439"/>
      <c r="B313" s="493"/>
      <c r="C313" s="493"/>
      <c r="D313" s="493"/>
      <c r="E313" s="493"/>
      <c r="F313" s="493"/>
      <c r="G313" s="493"/>
      <c r="H313" s="493"/>
      <c r="I313" s="493"/>
      <c r="J313" s="441"/>
    </row>
    <row r="314" spans="1:10" x14ac:dyDescent="0.2">
      <c r="A314" s="439"/>
      <c r="B314" s="493"/>
      <c r="C314" s="493"/>
      <c r="D314" s="493"/>
      <c r="E314" s="493"/>
      <c r="F314" s="493"/>
      <c r="G314" s="493"/>
      <c r="H314" s="493"/>
      <c r="I314" s="493"/>
      <c r="J314" s="441"/>
    </row>
    <row r="315" spans="1:10" x14ac:dyDescent="0.2">
      <c r="A315" s="439"/>
      <c r="B315" s="493"/>
      <c r="C315" s="493"/>
      <c r="D315" s="493"/>
      <c r="E315" s="493"/>
      <c r="F315" s="493"/>
      <c r="G315" s="493"/>
      <c r="H315" s="493"/>
      <c r="I315" s="493"/>
      <c r="J315" s="441"/>
    </row>
    <row r="316" spans="1:10" x14ac:dyDescent="0.2">
      <c r="A316" s="439"/>
      <c r="B316" s="493"/>
      <c r="C316" s="493"/>
      <c r="D316" s="493"/>
      <c r="E316" s="493"/>
      <c r="F316" s="493"/>
      <c r="G316" s="493"/>
      <c r="H316" s="493"/>
      <c r="I316" s="493"/>
      <c r="J316" s="441"/>
    </row>
    <row r="317" spans="1:10" x14ac:dyDescent="0.2">
      <c r="A317" s="439"/>
      <c r="B317" s="493"/>
      <c r="C317" s="493"/>
      <c r="D317" s="493"/>
      <c r="E317" s="493"/>
      <c r="F317" s="493"/>
      <c r="G317" s="493"/>
      <c r="H317" s="493"/>
      <c r="I317" s="493"/>
      <c r="J317" s="441"/>
    </row>
    <row r="318" spans="1:10" x14ac:dyDescent="0.2">
      <c r="A318" s="439"/>
      <c r="B318" s="493"/>
      <c r="C318" s="493"/>
      <c r="D318" s="493"/>
      <c r="E318" s="493"/>
      <c r="F318" s="493"/>
      <c r="G318" s="493"/>
      <c r="H318" s="493"/>
      <c r="I318" s="493"/>
      <c r="J318" s="441"/>
    </row>
    <row r="319" spans="1:10" x14ac:dyDescent="0.2">
      <c r="A319" s="439"/>
      <c r="B319" s="493"/>
      <c r="C319" s="493"/>
      <c r="D319" s="493"/>
      <c r="E319" s="493"/>
      <c r="F319" s="493"/>
      <c r="G319" s="493"/>
      <c r="H319" s="493"/>
      <c r="I319" s="493"/>
      <c r="J319" s="441"/>
    </row>
    <row r="320" spans="1:10" x14ac:dyDescent="0.2">
      <c r="A320" s="439"/>
      <c r="B320" s="493"/>
      <c r="C320" s="493"/>
      <c r="D320" s="493"/>
      <c r="E320" s="493"/>
      <c r="F320" s="493"/>
      <c r="G320" s="493"/>
      <c r="H320" s="493"/>
      <c r="I320" s="493"/>
      <c r="J320" s="441"/>
    </row>
    <row r="321" spans="1:10" x14ac:dyDescent="0.2">
      <c r="A321" s="439"/>
      <c r="B321" s="493"/>
      <c r="C321" s="493"/>
      <c r="D321" s="493"/>
      <c r="E321" s="493"/>
      <c r="F321" s="493"/>
      <c r="G321" s="493"/>
      <c r="H321" s="493"/>
      <c r="I321" s="493"/>
      <c r="J321" s="441"/>
    </row>
    <row r="322" spans="1:10" x14ac:dyDescent="0.2">
      <c r="A322" s="439"/>
      <c r="B322" s="493"/>
      <c r="C322" s="493"/>
      <c r="D322" s="493"/>
      <c r="E322" s="493"/>
      <c r="F322" s="493"/>
      <c r="G322" s="493"/>
      <c r="H322" s="493"/>
      <c r="I322" s="493"/>
      <c r="J322" s="441"/>
    </row>
    <row r="323" spans="1:10" x14ac:dyDescent="0.2">
      <c r="A323" s="439"/>
      <c r="B323" s="493"/>
      <c r="C323" s="493"/>
      <c r="D323" s="493"/>
      <c r="E323" s="493"/>
      <c r="F323" s="493"/>
      <c r="G323" s="493"/>
      <c r="H323" s="493"/>
      <c r="I323" s="493"/>
      <c r="J323" s="441"/>
    </row>
    <row r="324" spans="1:10" x14ac:dyDescent="0.2">
      <c r="A324" s="439"/>
      <c r="B324" s="493"/>
      <c r="C324" s="493"/>
      <c r="D324" s="493"/>
      <c r="E324" s="493"/>
      <c r="F324" s="493"/>
      <c r="G324" s="493"/>
      <c r="H324" s="493"/>
      <c r="I324" s="493"/>
      <c r="J324" s="441"/>
    </row>
    <row r="325" spans="1:10" x14ac:dyDescent="0.2">
      <c r="A325" s="439"/>
      <c r="B325" s="493"/>
      <c r="C325" s="493"/>
      <c r="D325" s="493"/>
      <c r="E325" s="493"/>
      <c r="F325" s="493"/>
      <c r="G325" s="493"/>
      <c r="H325" s="493"/>
      <c r="I325" s="493"/>
      <c r="J325" s="441"/>
    </row>
    <row r="326" spans="1:10" x14ac:dyDescent="0.2">
      <c r="A326" s="439"/>
      <c r="B326" s="493"/>
      <c r="C326" s="493"/>
      <c r="D326" s="493"/>
      <c r="E326" s="493"/>
      <c r="F326" s="493"/>
      <c r="G326" s="493"/>
      <c r="H326" s="493"/>
      <c r="I326" s="493"/>
      <c r="J326" s="441"/>
    </row>
    <row r="327" spans="1:10" x14ac:dyDescent="0.2">
      <c r="A327" s="439"/>
      <c r="B327" s="493"/>
      <c r="C327" s="493"/>
      <c r="D327" s="493"/>
      <c r="E327" s="493"/>
      <c r="F327" s="493"/>
      <c r="G327" s="493"/>
      <c r="H327" s="493"/>
      <c r="I327" s="493"/>
      <c r="J327" s="441"/>
    </row>
    <row r="328" spans="1:10" x14ac:dyDescent="0.2">
      <c r="A328" s="439"/>
      <c r="B328" s="493"/>
      <c r="C328" s="493"/>
      <c r="D328" s="493"/>
      <c r="E328" s="493"/>
      <c r="F328" s="493"/>
      <c r="G328" s="493"/>
      <c r="H328" s="493"/>
      <c r="I328" s="493"/>
      <c r="J328" s="441"/>
    </row>
    <row r="329" spans="1:10" x14ac:dyDescent="0.2">
      <c r="A329" s="439"/>
      <c r="B329" s="493"/>
      <c r="C329" s="493"/>
      <c r="D329" s="493"/>
      <c r="E329" s="493"/>
      <c r="F329" s="493"/>
      <c r="G329" s="493"/>
      <c r="H329" s="493"/>
      <c r="I329" s="493"/>
      <c r="J329" s="441"/>
    </row>
    <row r="330" spans="1:10" x14ac:dyDescent="0.2">
      <c r="A330" s="439"/>
      <c r="B330" s="493"/>
      <c r="C330" s="493"/>
      <c r="D330" s="493"/>
      <c r="E330" s="493"/>
      <c r="F330" s="493"/>
      <c r="G330" s="493"/>
      <c r="H330" s="493"/>
      <c r="I330" s="493"/>
      <c r="J330" s="441"/>
    </row>
    <row r="331" spans="1:10" x14ac:dyDescent="0.2">
      <c r="A331" s="439"/>
      <c r="B331" s="493"/>
      <c r="C331" s="493"/>
      <c r="D331" s="493"/>
      <c r="E331" s="493"/>
      <c r="F331" s="493"/>
      <c r="G331" s="493"/>
      <c r="H331" s="493"/>
      <c r="I331" s="493"/>
      <c r="J331" s="441"/>
    </row>
    <row r="332" spans="1:10" x14ac:dyDescent="0.2">
      <c r="A332" s="439"/>
      <c r="B332" s="493"/>
      <c r="C332" s="493"/>
      <c r="D332" s="493"/>
      <c r="E332" s="493"/>
      <c r="F332" s="493"/>
      <c r="G332" s="493"/>
      <c r="H332" s="493"/>
      <c r="I332" s="493"/>
      <c r="J332" s="441"/>
    </row>
    <row r="333" spans="1:10" x14ac:dyDescent="0.2">
      <c r="A333" s="439"/>
      <c r="B333" s="493"/>
      <c r="C333" s="493"/>
      <c r="D333" s="493"/>
      <c r="E333" s="493"/>
      <c r="F333" s="493"/>
      <c r="G333" s="493"/>
      <c r="H333" s="493"/>
      <c r="I333" s="493"/>
      <c r="J333" s="441"/>
    </row>
    <row r="334" spans="1:10" x14ac:dyDescent="0.2">
      <c r="A334" s="439"/>
      <c r="B334" s="493"/>
      <c r="C334" s="493"/>
      <c r="D334" s="493"/>
      <c r="E334" s="493"/>
      <c r="F334" s="493"/>
      <c r="G334" s="493"/>
      <c r="H334" s="493"/>
      <c r="I334" s="493"/>
      <c r="J334" s="441"/>
    </row>
    <row r="335" spans="1:10" x14ac:dyDescent="0.2">
      <c r="A335" s="439"/>
      <c r="B335" s="493"/>
      <c r="C335" s="493"/>
      <c r="D335" s="493"/>
      <c r="E335" s="493"/>
      <c r="F335" s="493"/>
      <c r="G335" s="493"/>
      <c r="H335" s="493"/>
      <c r="I335" s="493"/>
      <c r="J335" s="441"/>
    </row>
    <row r="336" spans="1:10" x14ac:dyDescent="0.2">
      <c r="A336" s="439"/>
      <c r="B336" s="493"/>
      <c r="C336" s="493"/>
      <c r="D336" s="493"/>
      <c r="E336" s="493"/>
      <c r="F336" s="493"/>
      <c r="G336" s="493"/>
      <c r="H336" s="493"/>
      <c r="I336" s="493"/>
      <c r="J336" s="441"/>
    </row>
    <row r="337" spans="1:10" x14ac:dyDescent="0.2">
      <c r="A337" s="439"/>
      <c r="B337" s="493"/>
      <c r="C337" s="493"/>
      <c r="D337" s="493"/>
      <c r="E337" s="493"/>
      <c r="F337" s="493"/>
      <c r="G337" s="493"/>
      <c r="H337" s="493"/>
      <c r="I337" s="493"/>
      <c r="J337" s="441"/>
    </row>
    <row r="338" spans="1:10" x14ac:dyDescent="0.2">
      <c r="A338" s="439"/>
      <c r="B338" s="493"/>
      <c r="C338" s="493"/>
      <c r="D338" s="493"/>
      <c r="E338" s="493"/>
      <c r="F338" s="493"/>
      <c r="G338" s="493"/>
      <c r="H338" s="493"/>
      <c r="I338" s="493"/>
      <c r="J338" s="441"/>
    </row>
    <row r="339" spans="1:10" x14ac:dyDescent="0.2">
      <c r="A339" s="439"/>
      <c r="B339" s="493"/>
      <c r="C339" s="493"/>
      <c r="D339" s="493"/>
      <c r="E339" s="493"/>
      <c r="F339" s="493"/>
      <c r="G339" s="493"/>
      <c r="H339" s="493"/>
      <c r="I339" s="493"/>
      <c r="J339" s="441"/>
    </row>
    <row r="340" spans="1:10" x14ac:dyDescent="0.2">
      <c r="A340" s="439"/>
      <c r="B340" s="493"/>
      <c r="C340" s="493"/>
      <c r="D340" s="493"/>
      <c r="E340" s="493"/>
      <c r="F340" s="493"/>
      <c r="G340" s="493"/>
      <c r="H340" s="493"/>
      <c r="I340" s="493"/>
      <c r="J340" s="441"/>
    </row>
    <row r="341" spans="1:10" x14ac:dyDescent="0.2">
      <c r="A341" s="439"/>
      <c r="B341" s="493"/>
      <c r="C341" s="493"/>
      <c r="D341" s="493"/>
      <c r="E341" s="493"/>
      <c r="F341" s="493"/>
      <c r="G341" s="493"/>
      <c r="H341" s="493"/>
      <c r="I341" s="493"/>
      <c r="J341" s="441"/>
    </row>
    <row r="342" spans="1:10" x14ac:dyDescent="0.2">
      <c r="A342" s="439"/>
      <c r="B342" s="493"/>
      <c r="C342" s="493"/>
      <c r="D342" s="493"/>
      <c r="E342" s="493"/>
      <c r="F342" s="493"/>
      <c r="G342" s="493"/>
      <c r="H342" s="493"/>
      <c r="I342" s="493"/>
      <c r="J342" s="441"/>
    </row>
    <row r="343" spans="1:10" x14ac:dyDescent="0.2">
      <c r="A343" s="439"/>
      <c r="B343" s="493"/>
      <c r="C343" s="493"/>
      <c r="D343" s="493"/>
      <c r="E343" s="493"/>
      <c r="F343" s="493"/>
      <c r="G343" s="493"/>
      <c r="H343" s="493"/>
      <c r="I343" s="493"/>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Shasta</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94" t="s">
        <v>940</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v>3758</v>
      </c>
      <c r="F353" s="466"/>
      <c r="G353" s="466"/>
      <c r="H353" s="466"/>
      <c r="I353" s="467">
        <v>75</v>
      </c>
      <c r="J353" s="467"/>
    </row>
    <row r="354" spans="1:10" x14ac:dyDescent="0.2">
      <c r="A354" s="462" t="s">
        <v>528</v>
      </c>
      <c r="B354" s="463"/>
      <c r="C354" s="463"/>
      <c r="D354" s="464"/>
      <c r="E354" s="448">
        <v>4377</v>
      </c>
      <c r="F354" s="448"/>
      <c r="G354" s="449"/>
      <c r="H354" s="449"/>
      <c r="I354" s="465">
        <v>87</v>
      </c>
      <c r="J354" s="465"/>
    </row>
    <row r="355" spans="1:10" x14ac:dyDescent="0.2">
      <c r="A355" s="457" t="s">
        <v>529</v>
      </c>
      <c r="B355" s="458"/>
      <c r="C355" s="458"/>
      <c r="D355" s="459"/>
      <c r="E355" s="466">
        <v>19719</v>
      </c>
      <c r="F355" s="466"/>
      <c r="G355" s="466"/>
      <c r="H355" s="466"/>
      <c r="I355" s="467">
        <v>391</v>
      </c>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27854</v>
      </c>
      <c r="F363" s="453"/>
      <c r="G363" s="453">
        <f>SUM(G353:G362)</f>
        <v>0</v>
      </c>
      <c r="H363" s="453"/>
      <c r="I363" s="453">
        <f>SUM(I353:I362)</f>
        <v>553</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949</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Shasta</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941</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v>1177049</v>
      </c>
      <c r="H411" s="466"/>
      <c r="I411" s="467">
        <v>2932712</v>
      </c>
      <c r="J411" s="467"/>
    </row>
    <row r="412" spans="1:10" x14ac:dyDescent="0.2">
      <c r="A412" s="462" t="s">
        <v>528</v>
      </c>
      <c r="B412" s="463"/>
      <c r="C412" s="463"/>
      <c r="D412" s="464"/>
      <c r="E412" s="448"/>
      <c r="F412" s="448"/>
      <c r="G412" s="449"/>
      <c r="H412" s="449"/>
      <c r="I412" s="465">
        <v>484350</v>
      </c>
      <c r="J412" s="465"/>
    </row>
    <row r="413" spans="1:10" x14ac:dyDescent="0.2">
      <c r="A413" s="457" t="s">
        <v>529</v>
      </c>
      <c r="B413" s="458"/>
      <c r="C413" s="458"/>
      <c r="D413" s="459"/>
      <c r="E413" s="466"/>
      <c r="F413" s="466"/>
      <c r="G413" s="466"/>
      <c r="H413" s="466"/>
      <c r="I413" s="467">
        <v>1585865</v>
      </c>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1177049</v>
      </c>
      <c r="H421" s="453"/>
      <c r="I421" s="453">
        <f>SUM(I411:I420)</f>
        <v>5002927</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950</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Shasta</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Shasta</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Shasta</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Shasta</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Shasta</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Shasta</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Shasta</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Shasta</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Shasta</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890:J924 A252:J285 A368:J402 A426:J460 A484:J518 A542:J576 A600:J634 A658:J692 A832:J866 A310:J34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Shasta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2"/>
      <c r="F6" s="563"/>
      <c r="G6" s="563"/>
      <c r="H6" s="563"/>
      <c r="I6" s="563"/>
      <c r="J6" s="564"/>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Shasta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2"/>
      <c r="F61" s="563"/>
      <c r="G61" s="563"/>
      <c r="H61" s="563"/>
      <c r="I61" s="563"/>
      <c r="J61" s="564"/>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Shasta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2"/>
      <c r="F117" s="563"/>
      <c r="G117" s="563"/>
      <c r="H117" s="563"/>
      <c r="I117" s="563"/>
      <c r="J117" s="564"/>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Shasta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2"/>
      <c r="F172" s="563"/>
      <c r="G172" s="563"/>
      <c r="H172" s="563"/>
      <c r="I172" s="563"/>
      <c r="J172" s="564"/>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Shasta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2"/>
      <c r="F227" s="563"/>
      <c r="G227" s="563"/>
      <c r="H227" s="563"/>
      <c r="I227" s="563"/>
      <c r="J227" s="564"/>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Shasta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3"/>
      <c r="C280" s="503"/>
      <c r="D280" s="504"/>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5" t="s">
        <v>808</v>
      </c>
      <c r="B282" s="496"/>
      <c r="C282" s="496"/>
      <c r="D282" s="497"/>
      <c r="E282" s="486"/>
      <c r="F282" s="487"/>
      <c r="G282" s="487"/>
      <c r="H282" s="487"/>
      <c r="I282" s="487"/>
      <c r="J282" s="488"/>
    </row>
    <row r="283" spans="1:10" ht="13.15" customHeight="1" x14ac:dyDescent="0.2">
      <c r="A283" s="58"/>
      <c r="B283" s="59"/>
      <c r="C283" s="59"/>
      <c r="D283" s="59"/>
      <c r="E283" s="559" t="s">
        <v>535</v>
      </c>
      <c r="F283" s="559"/>
      <c r="G283" s="559" t="s">
        <v>533</v>
      </c>
      <c r="H283" s="559"/>
      <c r="I283" s="560" t="s">
        <v>849</v>
      </c>
      <c r="J283" s="561"/>
    </row>
    <row r="284" spans="1:10" x14ac:dyDescent="0.2">
      <c r="A284" s="457" t="s">
        <v>527</v>
      </c>
      <c r="B284" s="458"/>
      <c r="C284" s="458"/>
      <c r="D284" s="459"/>
      <c r="E284" s="555"/>
      <c r="F284" s="556"/>
      <c r="G284" s="555"/>
      <c r="H284" s="556"/>
      <c r="I284" s="557"/>
      <c r="J284" s="558"/>
    </row>
    <row r="285" spans="1:10" x14ac:dyDescent="0.2">
      <c r="A285" s="462" t="s">
        <v>528</v>
      </c>
      <c r="B285" s="463"/>
      <c r="C285" s="463"/>
      <c r="D285" s="464"/>
      <c r="E285" s="543"/>
      <c r="F285" s="544"/>
      <c r="G285" s="545"/>
      <c r="H285" s="546"/>
      <c r="I285" s="549"/>
      <c r="J285" s="550"/>
    </row>
    <row r="286" spans="1:10" x14ac:dyDescent="0.2">
      <c r="A286" s="457" t="s">
        <v>529</v>
      </c>
      <c r="B286" s="458"/>
      <c r="C286" s="458"/>
      <c r="D286" s="459"/>
      <c r="E286" s="555"/>
      <c r="F286" s="556"/>
      <c r="G286" s="555"/>
      <c r="H286" s="556"/>
      <c r="I286" s="557"/>
      <c r="J286" s="558"/>
    </row>
    <row r="287" spans="1:10" x14ac:dyDescent="0.2">
      <c r="A287" s="462" t="s">
        <v>530</v>
      </c>
      <c r="B287" s="463"/>
      <c r="C287" s="463"/>
      <c r="D287" s="464"/>
      <c r="E287" s="543"/>
      <c r="F287" s="544"/>
      <c r="G287" s="545"/>
      <c r="H287" s="546"/>
      <c r="I287" s="549"/>
      <c r="J287" s="550"/>
    </row>
    <row r="288" spans="1:10" x14ac:dyDescent="0.2">
      <c r="A288" s="457" t="s">
        <v>531</v>
      </c>
      <c r="B288" s="458"/>
      <c r="C288" s="458"/>
      <c r="D288" s="459"/>
      <c r="E288" s="555"/>
      <c r="F288" s="556"/>
      <c r="G288" s="555"/>
      <c r="H288" s="556"/>
      <c r="I288" s="557"/>
      <c r="J288" s="558"/>
    </row>
    <row r="289" spans="1:10" x14ac:dyDescent="0.2">
      <c r="A289" s="462" t="s">
        <v>532</v>
      </c>
      <c r="B289" s="463"/>
      <c r="C289" s="463"/>
      <c r="D289" s="464"/>
      <c r="E289" s="543"/>
      <c r="F289" s="544"/>
      <c r="G289" s="545"/>
      <c r="H289" s="546"/>
      <c r="I289" s="549"/>
      <c r="J289" s="550"/>
    </row>
    <row r="290" spans="1:10" x14ac:dyDescent="0.2">
      <c r="A290" s="457" t="s">
        <v>537</v>
      </c>
      <c r="B290" s="458"/>
      <c r="C290" s="458"/>
      <c r="D290" s="459"/>
      <c r="E290" s="551"/>
      <c r="F290" s="552"/>
      <c r="G290" s="551"/>
      <c r="H290" s="552"/>
      <c r="I290" s="553"/>
      <c r="J290" s="554"/>
    </row>
    <row r="291" spans="1:10" x14ac:dyDescent="0.2">
      <c r="A291" s="445"/>
      <c r="B291" s="446"/>
      <c r="C291" s="446"/>
      <c r="D291" s="447"/>
      <c r="E291" s="543"/>
      <c r="F291" s="544"/>
      <c r="G291" s="545"/>
      <c r="H291" s="546"/>
      <c r="I291" s="545"/>
      <c r="J291" s="546"/>
    </row>
    <row r="292" spans="1:10" x14ac:dyDescent="0.2">
      <c r="A292" s="445"/>
      <c r="B292" s="446"/>
      <c r="C292" s="446"/>
      <c r="D292" s="447"/>
      <c r="E292" s="543"/>
      <c r="F292" s="544"/>
      <c r="G292" s="545"/>
      <c r="H292" s="546"/>
      <c r="I292" s="545"/>
      <c r="J292" s="546"/>
    </row>
    <row r="293" spans="1:10" x14ac:dyDescent="0.2">
      <c r="A293" s="445"/>
      <c r="B293" s="446"/>
      <c r="C293" s="446"/>
      <c r="D293" s="447"/>
      <c r="E293" s="543"/>
      <c r="F293" s="544"/>
      <c r="G293" s="545"/>
      <c r="H293" s="546"/>
      <c r="I293" s="545"/>
      <c r="J293" s="546"/>
    </row>
    <row r="294" spans="1:10" x14ac:dyDescent="0.2">
      <c r="A294" s="450" t="s">
        <v>534</v>
      </c>
      <c r="B294" s="451"/>
      <c r="C294" s="451"/>
      <c r="D294" s="452"/>
      <c r="E294" s="547">
        <f>SUM(E284:E293)</f>
        <v>0</v>
      </c>
      <c r="F294" s="548"/>
      <c r="G294" s="547">
        <f>SUM(G284:G293)</f>
        <v>0</v>
      </c>
      <c r="H294" s="548"/>
      <c r="I294" s="547">
        <f>SUM(I284:I293)</f>
        <v>0</v>
      </c>
      <c r="J294" s="548"/>
    </row>
    <row r="295" spans="1:10" ht="13.15" customHeight="1" x14ac:dyDescent="0.2">
      <c r="A295" s="454" t="s">
        <v>861</v>
      </c>
      <c r="B295" s="537"/>
      <c r="C295" s="537"/>
      <c r="D295" s="537"/>
      <c r="E295" s="537"/>
      <c r="F295" s="537"/>
      <c r="G295" s="537"/>
      <c r="H295" s="537"/>
      <c r="I295" s="537"/>
      <c r="J295" s="538"/>
    </row>
    <row r="296" spans="1:10" ht="13.15" customHeight="1" x14ac:dyDescent="0.2">
      <c r="A296" s="431" t="s">
        <v>862</v>
      </c>
      <c r="B296" s="539"/>
      <c r="C296" s="539"/>
      <c r="D296" s="539"/>
      <c r="E296" s="539"/>
      <c r="F296" s="539"/>
      <c r="G296" s="539"/>
      <c r="H296" s="539"/>
      <c r="I296" s="539"/>
      <c r="J296" s="540"/>
    </row>
    <row r="297" spans="1:10" ht="13.15" customHeight="1" x14ac:dyDescent="0.2">
      <c r="A297" s="431" t="s">
        <v>863</v>
      </c>
      <c r="B297" s="539"/>
      <c r="C297" s="539"/>
      <c r="D297" s="539"/>
      <c r="E297" s="539"/>
      <c r="F297" s="539"/>
      <c r="G297" s="539"/>
      <c r="H297" s="539"/>
      <c r="I297" s="539"/>
      <c r="J297" s="540"/>
    </row>
    <row r="298" spans="1:10" ht="13.15" customHeight="1" x14ac:dyDescent="0.2">
      <c r="A298" s="434" t="s">
        <v>864</v>
      </c>
      <c r="B298" s="541"/>
      <c r="C298" s="541"/>
      <c r="D298" s="541"/>
      <c r="E298" s="541"/>
      <c r="F298" s="541"/>
      <c r="G298" s="541"/>
      <c r="H298" s="541"/>
      <c r="I298" s="541"/>
      <c r="J298" s="542"/>
    </row>
    <row r="299" spans="1:10" ht="13.15" customHeight="1" x14ac:dyDescent="0.2">
      <c r="A299" s="521"/>
      <c r="B299" s="522"/>
      <c r="C299" s="522"/>
      <c r="D299" s="522"/>
      <c r="E299" s="522"/>
      <c r="F299" s="522"/>
      <c r="G299" s="522"/>
      <c r="H299" s="522"/>
      <c r="I299" s="522"/>
      <c r="J299" s="523"/>
    </row>
    <row r="300" spans="1:10" x14ac:dyDescent="0.2">
      <c r="A300" s="524"/>
      <c r="B300" s="525"/>
      <c r="C300" s="525"/>
      <c r="D300" s="525"/>
      <c r="E300" s="525"/>
      <c r="F300" s="525"/>
      <c r="G300" s="525"/>
      <c r="H300" s="525"/>
      <c r="I300" s="525"/>
      <c r="J300" s="526"/>
    </row>
    <row r="301" spans="1:10" x14ac:dyDescent="0.2">
      <c r="A301" s="524"/>
      <c r="B301" s="525"/>
      <c r="C301" s="525"/>
      <c r="D301" s="525"/>
      <c r="E301" s="525"/>
      <c r="F301" s="525"/>
      <c r="G301" s="525"/>
      <c r="H301" s="525"/>
      <c r="I301" s="525"/>
      <c r="J301" s="526"/>
    </row>
    <row r="302" spans="1:10" x14ac:dyDescent="0.2">
      <c r="A302" s="524"/>
      <c r="B302" s="525"/>
      <c r="C302" s="525"/>
      <c r="D302" s="525"/>
      <c r="E302" s="525"/>
      <c r="F302" s="525"/>
      <c r="G302" s="525"/>
      <c r="H302" s="525"/>
      <c r="I302" s="525"/>
      <c r="J302" s="526"/>
    </row>
    <row r="303" spans="1:10" x14ac:dyDescent="0.2">
      <c r="A303" s="524"/>
      <c r="B303" s="525"/>
      <c r="C303" s="525"/>
      <c r="D303" s="525"/>
      <c r="E303" s="525"/>
      <c r="F303" s="525"/>
      <c r="G303" s="525"/>
      <c r="H303" s="525"/>
      <c r="I303" s="525"/>
      <c r="J303" s="526"/>
    </row>
    <row r="304" spans="1:10" x14ac:dyDescent="0.2">
      <c r="A304" s="524"/>
      <c r="B304" s="525"/>
      <c r="C304" s="525"/>
      <c r="D304" s="525"/>
      <c r="E304" s="525"/>
      <c r="F304" s="525"/>
      <c r="G304" s="525"/>
      <c r="H304" s="525"/>
      <c r="I304" s="525"/>
      <c r="J304" s="526"/>
    </row>
    <row r="305" spans="1:10" x14ac:dyDescent="0.2">
      <c r="A305" s="524"/>
      <c r="B305" s="525"/>
      <c r="C305" s="525"/>
      <c r="D305" s="525"/>
      <c r="E305" s="525"/>
      <c r="F305" s="525"/>
      <c r="G305" s="525"/>
      <c r="H305" s="525"/>
      <c r="I305" s="525"/>
      <c r="J305" s="526"/>
    </row>
    <row r="306" spans="1:10" x14ac:dyDescent="0.2">
      <c r="A306" s="524"/>
      <c r="B306" s="525"/>
      <c r="C306" s="525"/>
      <c r="D306" s="525"/>
      <c r="E306" s="525"/>
      <c r="F306" s="525"/>
      <c r="G306" s="525"/>
      <c r="H306" s="525"/>
      <c r="I306" s="525"/>
      <c r="J306" s="526"/>
    </row>
    <row r="307" spans="1:10" x14ac:dyDescent="0.2">
      <c r="A307" s="524"/>
      <c r="B307" s="525"/>
      <c r="C307" s="525"/>
      <c r="D307" s="525"/>
      <c r="E307" s="525"/>
      <c r="F307" s="525"/>
      <c r="G307" s="525"/>
      <c r="H307" s="525"/>
      <c r="I307" s="525"/>
      <c r="J307" s="526"/>
    </row>
    <row r="308" spans="1:10" x14ac:dyDescent="0.2">
      <c r="A308" s="524"/>
      <c r="B308" s="525"/>
      <c r="C308" s="525"/>
      <c r="D308" s="525"/>
      <c r="E308" s="525"/>
      <c r="F308" s="525"/>
      <c r="G308" s="525"/>
      <c r="H308" s="525"/>
      <c r="I308" s="525"/>
      <c r="J308" s="526"/>
    </row>
    <row r="309" spans="1:10" x14ac:dyDescent="0.2">
      <c r="A309" s="524"/>
      <c r="B309" s="525"/>
      <c r="C309" s="525"/>
      <c r="D309" s="525"/>
      <c r="E309" s="525"/>
      <c r="F309" s="525"/>
      <c r="G309" s="525"/>
      <c r="H309" s="525"/>
      <c r="I309" s="525"/>
      <c r="J309" s="526"/>
    </row>
    <row r="310" spans="1:10" x14ac:dyDescent="0.2">
      <c r="A310" s="524"/>
      <c r="B310" s="525"/>
      <c r="C310" s="525"/>
      <c r="D310" s="525"/>
      <c r="E310" s="525"/>
      <c r="F310" s="525"/>
      <c r="G310" s="525"/>
      <c r="H310" s="525"/>
      <c r="I310" s="525"/>
      <c r="J310" s="526"/>
    </row>
    <row r="311" spans="1:10" x14ac:dyDescent="0.2">
      <c r="A311" s="524"/>
      <c r="B311" s="525"/>
      <c r="C311" s="525"/>
      <c r="D311" s="525"/>
      <c r="E311" s="525"/>
      <c r="F311" s="525"/>
      <c r="G311" s="525"/>
      <c r="H311" s="525"/>
      <c r="I311" s="525"/>
      <c r="J311" s="526"/>
    </row>
    <row r="312" spans="1:10" x14ac:dyDescent="0.2">
      <c r="A312" s="524"/>
      <c r="B312" s="525"/>
      <c r="C312" s="525"/>
      <c r="D312" s="525"/>
      <c r="E312" s="525"/>
      <c r="F312" s="525"/>
      <c r="G312" s="525"/>
      <c r="H312" s="525"/>
      <c r="I312" s="525"/>
      <c r="J312" s="526"/>
    </row>
    <row r="313" spans="1:10" x14ac:dyDescent="0.2">
      <c r="A313" s="524"/>
      <c r="B313" s="525"/>
      <c r="C313" s="525"/>
      <c r="D313" s="525"/>
      <c r="E313" s="525"/>
      <c r="F313" s="525"/>
      <c r="G313" s="525"/>
      <c r="H313" s="525"/>
      <c r="I313" s="525"/>
      <c r="J313" s="526"/>
    </row>
    <row r="314" spans="1:10" x14ac:dyDescent="0.2">
      <c r="A314" s="524"/>
      <c r="B314" s="525"/>
      <c r="C314" s="525"/>
      <c r="D314" s="525"/>
      <c r="E314" s="525"/>
      <c r="F314" s="525"/>
      <c r="G314" s="525"/>
      <c r="H314" s="525"/>
      <c r="I314" s="525"/>
      <c r="J314" s="526"/>
    </row>
    <row r="315" spans="1:10" x14ac:dyDescent="0.2">
      <c r="A315" s="524"/>
      <c r="B315" s="525"/>
      <c r="C315" s="525"/>
      <c r="D315" s="525"/>
      <c r="E315" s="525"/>
      <c r="F315" s="525"/>
      <c r="G315" s="525"/>
      <c r="H315" s="525"/>
      <c r="I315" s="525"/>
      <c r="J315" s="526"/>
    </row>
    <row r="316" spans="1:10" x14ac:dyDescent="0.2">
      <c r="A316" s="524"/>
      <c r="B316" s="525"/>
      <c r="C316" s="525"/>
      <c r="D316" s="525"/>
      <c r="E316" s="525"/>
      <c r="F316" s="525"/>
      <c r="G316" s="525"/>
      <c r="H316" s="525"/>
      <c r="I316" s="525"/>
      <c r="J316" s="526"/>
    </row>
    <row r="317" spans="1:10" x14ac:dyDescent="0.2">
      <c r="A317" s="524"/>
      <c r="B317" s="525"/>
      <c r="C317" s="525"/>
      <c r="D317" s="525"/>
      <c r="E317" s="525"/>
      <c r="F317" s="525"/>
      <c r="G317" s="525"/>
      <c r="H317" s="525"/>
      <c r="I317" s="525"/>
      <c r="J317" s="526"/>
    </row>
    <row r="318" spans="1:10" x14ac:dyDescent="0.2">
      <c r="A318" s="524"/>
      <c r="B318" s="525"/>
      <c r="C318" s="525"/>
      <c r="D318" s="525"/>
      <c r="E318" s="525"/>
      <c r="F318" s="525"/>
      <c r="G318" s="525"/>
      <c r="H318" s="525"/>
      <c r="I318" s="525"/>
      <c r="J318" s="526"/>
    </row>
    <row r="319" spans="1:10" x14ac:dyDescent="0.2">
      <c r="A319" s="524"/>
      <c r="B319" s="525"/>
      <c r="C319" s="525"/>
      <c r="D319" s="525"/>
      <c r="E319" s="525"/>
      <c r="F319" s="525"/>
      <c r="G319" s="525"/>
      <c r="H319" s="525"/>
      <c r="I319" s="525"/>
      <c r="J319" s="526"/>
    </row>
    <row r="320" spans="1:10" x14ac:dyDescent="0.2">
      <c r="A320" s="524"/>
      <c r="B320" s="525"/>
      <c r="C320" s="525"/>
      <c r="D320" s="525"/>
      <c r="E320" s="525"/>
      <c r="F320" s="525"/>
      <c r="G320" s="525"/>
      <c r="H320" s="525"/>
      <c r="I320" s="525"/>
      <c r="J320" s="526"/>
    </row>
    <row r="321" spans="1:10" x14ac:dyDescent="0.2">
      <c r="A321" s="524"/>
      <c r="B321" s="525"/>
      <c r="C321" s="525"/>
      <c r="D321" s="525"/>
      <c r="E321" s="525"/>
      <c r="F321" s="525"/>
      <c r="G321" s="525"/>
      <c r="H321" s="525"/>
      <c r="I321" s="525"/>
      <c r="J321" s="526"/>
    </row>
    <row r="322" spans="1:10" x14ac:dyDescent="0.2">
      <c r="A322" s="524"/>
      <c r="B322" s="525"/>
      <c r="C322" s="525"/>
      <c r="D322" s="525"/>
      <c r="E322" s="525"/>
      <c r="F322" s="525"/>
      <c r="G322" s="525"/>
      <c r="H322" s="525"/>
      <c r="I322" s="525"/>
      <c r="J322" s="526"/>
    </row>
    <row r="323" spans="1:10" x14ac:dyDescent="0.2">
      <c r="A323" s="524"/>
      <c r="B323" s="525"/>
      <c r="C323" s="525"/>
      <c r="D323" s="525"/>
      <c r="E323" s="525"/>
      <c r="F323" s="525"/>
      <c r="G323" s="525"/>
      <c r="H323" s="525"/>
      <c r="I323" s="525"/>
      <c r="J323" s="526"/>
    </row>
    <row r="324" spans="1:10" x14ac:dyDescent="0.2">
      <c r="A324" s="524"/>
      <c r="B324" s="525"/>
      <c r="C324" s="525"/>
      <c r="D324" s="525"/>
      <c r="E324" s="525"/>
      <c r="F324" s="525"/>
      <c r="G324" s="525"/>
      <c r="H324" s="525"/>
      <c r="I324" s="525"/>
      <c r="J324" s="526"/>
    </row>
    <row r="325" spans="1:10" x14ac:dyDescent="0.2">
      <c r="A325" s="524"/>
      <c r="B325" s="525"/>
      <c r="C325" s="525"/>
      <c r="D325" s="525"/>
      <c r="E325" s="525"/>
      <c r="F325" s="525"/>
      <c r="G325" s="525"/>
      <c r="H325" s="525"/>
      <c r="I325" s="525"/>
      <c r="J325" s="526"/>
    </row>
    <row r="326" spans="1:10" x14ac:dyDescent="0.2">
      <c r="A326" s="524"/>
      <c r="B326" s="525"/>
      <c r="C326" s="525"/>
      <c r="D326" s="525"/>
      <c r="E326" s="525"/>
      <c r="F326" s="525"/>
      <c r="G326" s="525"/>
      <c r="H326" s="525"/>
      <c r="I326" s="525"/>
      <c r="J326" s="526"/>
    </row>
    <row r="327" spans="1:10" x14ac:dyDescent="0.2">
      <c r="A327" s="524"/>
      <c r="B327" s="525"/>
      <c r="C327" s="525"/>
      <c r="D327" s="525"/>
      <c r="E327" s="525"/>
      <c r="F327" s="525"/>
      <c r="G327" s="525"/>
      <c r="H327" s="525"/>
      <c r="I327" s="525"/>
      <c r="J327" s="526"/>
    </row>
    <row r="328" spans="1:10" x14ac:dyDescent="0.2">
      <c r="A328" s="527"/>
      <c r="B328" s="528"/>
      <c r="C328" s="528"/>
      <c r="D328" s="528"/>
      <c r="E328" s="528"/>
      <c r="F328" s="528"/>
      <c r="G328" s="528"/>
      <c r="H328" s="528"/>
      <c r="I328" s="528"/>
      <c r="J328" s="529"/>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Shasta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3"/>
      <c r="C333" s="503"/>
      <c r="D333" s="504"/>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5" t="s">
        <v>808</v>
      </c>
      <c r="B335" s="496"/>
      <c r="C335" s="496"/>
      <c r="D335" s="497"/>
      <c r="E335" s="486"/>
      <c r="F335" s="487"/>
      <c r="G335" s="487"/>
      <c r="H335" s="487"/>
      <c r="I335" s="487"/>
      <c r="J335" s="488"/>
    </row>
    <row r="336" spans="1:10" ht="13.15" customHeight="1" x14ac:dyDescent="0.2">
      <c r="A336" s="58"/>
      <c r="B336" s="59"/>
      <c r="C336" s="59"/>
      <c r="D336" s="59"/>
      <c r="E336" s="559" t="s">
        <v>535</v>
      </c>
      <c r="F336" s="559"/>
      <c r="G336" s="559" t="s">
        <v>533</v>
      </c>
      <c r="H336" s="559"/>
      <c r="I336" s="560" t="s">
        <v>849</v>
      </c>
      <c r="J336" s="561"/>
    </row>
    <row r="337" spans="1:10" x14ac:dyDescent="0.2">
      <c r="A337" s="457" t="s">
        <v>527</v>
      </c>
      <c r="B337" s="458"/>
      <c r="C337" s="458"/>
      <c r="D337" s="459"/>
      <c r="E337" s="555"/>
      <c r="F337" s="556"/>
      <c r="G337" s="555"/>
      <c r="H337" s="556"/>
      <c r="I337" s="557"/>
      <c r="J337" s="558"/>
    </row>
    <row r="338" spans="1:10" x14ac:dyDescent="0.2">
      <c r="A338" s="462" t="s">
        <v>528</v>
      </c>
      <c r="B338" s="463"/>
      <c r="C338" s="463"/>
      <c r="D338" s="464"/>
      <c r="E338" s="543"/>
      <c r="F338" s="544"/>
      <c r="G338" s="545"/>
      <c r="H338" s="546"/>
      <c r="I338" s="549"/>
      <c r="J338" s="550"/>
    </row>
    <row r="339" spans="1:10" x14ac:dyDescent="0.2">
      <c r="A339" s="457" t="s">
        <v>529</v>
      </c>
      <c r="B339" s="458"/>
      <c r="C339" s="458"/>
      <c r="D339" s="459"/>
      <c r="E339" s="555"/>
      <c r="F339" s="556"/>
      <c r="G339" s="555"/>
      <c r="H339" s="556"/>
      <c r="I339" s="557"/>
      <c r="J339" s="558"/>
    </row>
    <row r="340" spans="1:10" x14ac:dyDescent="0.2">
      <c r="A340" s="462" t="s">
        <v>530</v>
      </c>
      <c r="B340" s="463"/>
      <c r="C340" s="463"/>
      <c r="D340" s="464"/>
      <c r="E340" s="543"/>
      <c r="F340" s="544"/>
      <c r="G340" s="545"/>
      <c r="H340" s="546"/>
      <c r="I340" s="549"/>
      <c r="J340" s="550"/>
    </row>
    <row r="341" spans="1:10" x14ac:dyDescent="0.2">
      <c r="A341" s="457" t="s">
        <v>531</v>
      </c>
      <c r="B341" s="458"/>
      <c r="C341" s="458"/>
      <c r="D341" s="459"/>
      <c r="E341" s="555"/>
      <c r="F341" s="556"/>
      <c r="G341" s="555"/>
      <c r="H341" s="556"/>
      <c r="I341" s="557"/>
      <c r="J341" s="558"/>
    </row>
    <row r="342" spans="1:10" x14ac:dyDescent="0.2">
      <c r="A342" s="462" t="s">
        <v>532</v>
      </c>
      <c r="B342" s="463"/>
      <c r="C342" s="463"/>
      <c r="D342" s="464"/>
      <c r="E342" s="543"/>
      <c r="F342" s="544"/>
      <c r="G342" s="545"/>
      <c r="H342" s="546"/>
      <c r="I342" s="549"/>
      <c r="J342" s="550"/>
    </row>
    <row r="343" spans="1:10" x14ac:dyDescent="0.2">
      <c r="A343" s="457" t="s">
        <v>537</v>
      </c>
      <c r="B343" s="458"/>
      <c r="C343" s="458"/>
      <c r="D343" s="459"/>
      <c r="E343" s="551"/>
      <c r="F343" s="552"/>
      <c r="G343" s="551"/>
      <c r="H343" s="552"/>
      <c r="I343" s="553"/>
      <c r="J343" s="554"/>
    </row>
    <row r="344" spans="1:10" x14ac:dyDescent="0.2">
      <c r="A344" s="445"/>
      <c r="B344" s="446"/>
      <c r="C344" s="446"/>
      <c r="D344" s="447"/>
      <c r="E344" s="543"/>
      <c r="F344" s="544"/>
      <c r="G344" s="545"/>
      <c r="H344" s="546"/>
      <c r="I344" s="545"/>
      <c r="J344" s="546"/>
    </row>
    <row r="345" spans="1:10" x14ac:dyDescent="0.2">
      <c r="A345" s="445"/>
      <c r="B345" s="446"/>
      <c r="C345" s="446"/>
      <c r="D345" s="447"/>
      <c r="E345" s="543"/>
      <c r="F345" s="544"/>
      <c r="G345" s="545"/>
      <c r="H345" s="546"/>
      <c r="I345" s="545"/>
      <c r="J345" s="546"/>
    </row>
    <row r="346" spans="1:10" x14ac:dyDescent="0.2">
      <c r="A346" s="445"/>
      <c r="B346" s="446"/>
      <c r="C346" s="446"/>
      <c r="D346" s="447"/>
      <c r="E346" s="543"/>
      <c r="F346" s="544"/>
      <c r="G346" s="545"/>
      <c r="H346" s="546"/>
      <c r="I346" s="545"/>
      <c r="J346" s="546"/>
    </row>
    <row r="347" spans="1:10" x14ac:dyDescent="0.2">
      <c r="A347" s="450" t="s">
        <v>534</v>
      </c>
      <c r="B347" s="451"/>
      <c r="C347" s="451"/>
      <c r="D347" s="452"/>
      <c r="E347" s="547">
        <f>SUM(E337:E346)</f>
        <v>0</v>
      </c>
      <c r="F347" s="548"/>
      <c r="G347" s="547">
        <f>SUM(G337:G346)</f>
        <v>0</v>
      </c>
      <c r="H347" s="548"/>
      <c r="I347" s="547">
        <f>SUM(I337:I346)</f>
        <v>0</v>
      </c>
      <c r="J347" s="548"/>
    </row>
    <row r="348" spans="1:10" ht="13.15" customHeight="1" x14ac:dyDescent="0.2">
      <c r="A348" s="454" t="s">
        <v>861</v>
      </c>
      <c r="B348" s="537"/>
      <c r="C348" s="537"/>
      <c r="D348" s="537"/>
      <c r="E348" s="537"/>
      <c r="F348" s="537"/>
      <c r="G348" s="537"/>
      <c r="H348" s="537"/>
      <c r="I348" s="537"/>
      <c r="J348" s="538"/>
    </row>
    <row r="349" spans="1:10" ht="13.15" customHeight="1" x14ac:dyDescent="0.2">
      <c r="A349" s="431" t="s">
        <v>862</v>
      </c>
      <c r="B349" s="539"/>
      <c r="C349" s="539"/>
      <c r="D349" s="539"/>
      <c r="E349" s="539"/>
      <c r="F349" s="539"/>
      <c r="G349" s="539"/>
      <c r="H349" s="539"/>
      <c r="I349" s="539"/>
      <c r="J349" s="540"/>
    </row>
    <row r="350" spans="1:10" ht="13.15" customHeight="1" x14ac:dyDescent="0.2">
      <c r="A350" s="431" t="s">
        <v>863</v>
      </c>
      <c r="B350" s="539"/>
      <c r="C350" s="539"/>
      <c r="D350" s="539"/>
      <c r="E350" s="539"/>
      <c r="F350" s="539"/>
      <c r="G350" s="539"/>
      <c r="H350" s="539"/>
      <c r="I350" s="539"/>
      <c r="J350" s="540"/>
    </row>
    <row r="351" spans="1:10" ht="13.15" customHeight="1" x14ac:dyDescent="0.2">
      <c r="A351" s="434" t="s">
        <v>864</v>
      </c>
      <c r="B351" s="541"/>
      <c r="C351" s="541"/>
      <c r="D351" s="541"/>
      <c r="E351" s="541"/>
      <c r="F351" s="541"/>
      <c r="G351" s="541"/>
      <c r="H351" s="541"/>
      <c r="I351" s="541"/>
      <c r="J351" s="542"/>
    </row>
    <row r="352" spans="1:10" x14ac:dyDescent="0.2">
      <c r="A352" s="521"/>
      <c r="B352" s="522"/>
      <c r="C352" s="522"/>
      <c r="D352" s="522"/>
      <c r="E352" s="522"/>
      <c r="F352" s="522"/>
      <c r="G352" s="522"/>
      <c r="H352" s="522"/>
      <c r="I352" s="522"/>
      <c r="J352" s="523"/>
    </row>
    <row r="353" spans="1:10" x14ac:dyDescent="0.2">
      <c r="A353" s="524"/>
      <c r="B353" s="525"/>
      <c r="C353" s="525"/>
      <c r="D353" s="525"/>
      <c r="E353" s="525"/>
      <c r="F353" s="525"/>
      <c r="G353" s="525"/>
      <c r="H353" s="525"/>
      <c r="I353" s="525"/>
      <c r="J353" s="526"/>
    </row>
    <row r="354" spans="1:10" x14ac:dyDescent="0.2">
      <c r="A354" s="524"/>
      <c r="B354" s="525"/>
      <c r="C354" s="525"/>
      <c r="D354" s="525"/>
      <c r="E354" s="525"/>
      <c r="F354" s="525"/>
      <c r="G354" s="525"/>
      <c r="H354" s="525"/>
      <c r="I354" s="525"/>
      <c r="J354" s="526"/>
    </row>
    <row r="355" spans="1:10" x14ac:dyDescent="0.2">
      <c r="A355" s="524"/>
      <c r="B355" s="525"/>
      <c r="C355" s="525"/>
      <c r="D355" s="525"/>
      <c r="E355" s="525"/>
      <c r="F355" s="525"/>
      <c r="G355" s="525"/>
      <c r="H355" s="525"/>
      <c r="I355" s="525"/>
      <c r="J355" s="526"/>
    </row>
    <row r="356" spans="1:10" x14ac:dyDescent="0.2">
      <c r="A356" s="524"/>
      <c r="B356" s="525"/>
      <c r="C356" s="525"/>
      <c r="D356" s="525"/>
      <c r="E356" s="525"/>
      <c r="F356" s="525"/>
      <c r="G356" s="525"/>
      <c r="H356" s="525"/>
      <c r="I356" s="525"/>
      <c r="J356" s="526"/>
    </row>
    <row r="357" spans="1:10" x14ac:dyDescent="0.2">
      <c r="A357" s="524"/>
      <c r="B357" s="525"/>
      <c r="C357" s="525"/>
      <c r="D357" s="525"/>
      <c r="E357" s="525"/>
      <c r="F357" s="525"/>
      <c r="G357" s="525"/>
      <c r="H357" s="525"/>
      <c r="I357" s="525"/>
      <c r="J357" s="526"/>
    </row>
    <row r="358" spans="1:10" x14ac:dyDescent="0.2">
      <c r="A358" s="524"/>
      <c r="B358" s="525"/>
      <c r="C358" s="525"/>
      <c r="D358" s="525"/>
      <c r="E358" s="525"/>
      <c r="F358" s="525"/>
      <c r="G358" s="525"/>
      <c r="H358" s="525"/>
      <c r="I358" s="525"/>
      <c r="J358" s="526"/>
    </row>
    <row r="359" spans="1:10" x14ac:dyDescent="0.2">
      <c r="A359" s="524"/>
      <c r="B359" s="525"/>
      <c r="C359" s="525"/>
      <c r="D359" s="525"/>
      <c r="E359" s="525"/>
      <c r="F359" s="525"/>
      <c r="G359" s="525"/>
      <c r="H359" s="525"/>
      <c r="I359" s="525"/>
      <c r="J359" s="526"/>
    </row>
    <row r="360" spans="1:10" x14ac:dyDescent="0.2">
      <c r="A360" s="524"/>
      <c r="B360" s="525"/>
      <c r="C360" s="525"/>
      <c r="D360" s="525"/>
      <c r="E360" s="525"/>
      <c r="F360" s="525"/>
      <c r="G360" s="525"/>
      <c r="H360" s="525"/>
      <c r="I360" s="525"/>
      <c r="J360" s="526"/>
    </row>
    <row r="361" spans="1:10" x14ac:dyDescent="0.2">
      <c r="A361" s="524"/>
      <c r="B361" s="525"/>
      <c r="C361" s="525"/>
      <c r="D361" s="525"/>
      <c r="E361" s="525"/>
      <c r="F361" s="525"/>
      <c r="G361" s="525"/>
      <c r="H361" s="525"/>
      <c r="I361" s="525"/>
      <c r="J361" s="526"/>
    </row>
    <row r="362" spans="1:10" x14ac:dyDescent="0.2">
      <c r="A362" s="524"/>
      <c r="B362" s="525"/>
      <c r="C362" s="525"/>
      <c r="D362" s="525"/>
      <c r="E362" s="525"/>
      <c r="F362" s="525"/>
      <c r="G362" s="525"/>
      <c r="H362" s="525"/>
      <c r="I362" s="525"/>
      <c r="J362" s="526"/>
    </row>
    <row r="363" spans="1:10" x14ac:dyDescent="0.2">
      <c r="A363" s="524"/>
      <c r="B363" s="525"/>
      <c r="C363" s="525"/>
      <c r="D363" s="525"/>
      <c r="E363" s="525"/>
      <c r="F363" s="525"/>
      <c r="G363" s="525"/>
      <c r="H363" s="525"/>
      <c r="I363" s="525"/>
      <c r="J363" s="526"/>
    </row>
    <row r="364" spans="1:10" x14ac:dyDescent="0.2">
      <c r="A364" s="524"/>
      <c r="B364" s="525"/>
      <c r="C364" s="525"/>
      <c r="D364" s="525"/>
      <c r="E364" s="525"/>
      <c r="F364" s="525"/>
      <c r="G364" s="525"/>
      <c r="H364" s="525"/>
      <c r="I364" s="525"/>
      <c r="J364" s="526"/>
    </row>
    <row r="365" spans="1:10" x14ac:dyDescent="0.2">
      <c r="A365" s="524"/>
      <c r="B365" s="525"/>
      <c r="C365" s="525"/>
      <c r="D365" s="525"/>
      <c r="E365" s="525"/>
      <c r="F365" s="525"/>
      <c r="G365" s="525"/>
      <c r="H365" s="525"/>
      <c r="I365" s="525"/>
      <c r="J365" s="526"/>
    </row>
    <row r="366" spans="1:10" x14ac:dyDescent="0.2">
      <c r="A366" s="524"/>
      <c r="B366" s="525"/>
      <c r="C366" s="525"/>
      <c r="D366" s="525"/>
      <c r="E366" s="525"/>
      <c r="F366" s="525"/>
      <c r="G366" s="525"/>
      <c r="H366" s="525"/>
      <c r="I366" s="525"/>
      <c r="J366" s="526"/>
    </row>
    <row r="367" spans="1:10" x14ac:dyDescent="0.2">
      <c r="A367" s="524"/>
      <c r="B367" s="525"/>
      <c r="C367" s="525"/>
      <c r="D367" s="525"/>
      <c r="E367" s="525"/>
      <c r="F367" s="525"/>
      <c r="G367" s="525"/>
      <c r="H367" s="525"/>
      <c r="I367" s="525"/>
      <c r="J367" s="526"/>
    </row>
    <row r="368" spans="1:10" x14ac:dyDescent="0.2">
      <c r="A368" s="524"/>
      <c r="B368" s="525"/>
      <c r="C368" s="525"/>
      <c r="D368" s="525"/>
      <c r="E368" s="525"/>
      <c r="F368" s="525"/>
      <c r="G368" s="525"/>
      <c r="H368" s="525"/>
      <c r="I368" s="525"/>
      <c r="J368" s="526"/>
    </row>
    <row r="369" spans="1:10" x14ac:dyDescent="0.2">
      <c r="A369" s="524"/>
      <c r="B369" s="525"/>
      <c r="C369" s="525"/>
      <c r="D369" s="525"/>
      <c r="E369" s="525"/>
      <c r="F369" s="525"/>
      <c r="G369" s="525"/>
      <c r="H369" s="525"/>
      <c r="I369" s="525"/>
      <c r="J369" s="526"/>
    </row>
    <row r="370" spans="1:10" x14ac:dyDescent="0.2">
      <c r="A370" s="524"/>
      <c r="B370" s="525"/>
      <c r="C370" s="525"/>
      <c r="D370" s="525"/>
      <c r="E370" s="525"/>
      <c r="F370" s="525"/>
      <c r="G370" s="525"/>
      <c r="H370" s="525"/>
      <c r="I370" s="525"/>
      <c r="J370" s="526"/>
    </row>
    <row r="371" spans="1:10" x14ac:dyDescent="0.2">
      <c r="A371" s="524"/>
      <c r="B371" s="525"/>
      <c r="C371" s="525"/>
      <c r="D371" s="525"/>
      <c r="E371" s="525"/>
      <c r="F371" s="525"/>
      <c r="G371" s="525"/>
      <c r="H371" s="525"/>
      <c r="I371" s="525"/>
      <c r="J371" s="526"/>
    </row>
    <row r="372" spans="1:10" x14ac:dyDescent="0.2">
      <c r="A372" s="524"/>
      <c r="B372" s="525"/>
      <c r="C372" s="525"/>
      <c r="D372" s="525"/>
      <c r="E372" s="525"/>
      <c r="F372" s="525"/>
      <c r="G372" s="525"/>
      <c r="H372" s="525"/>
      <c r="I372" s="525"/>
      <c r="J372" s="526"/>
    </row>
    <row r="373" spans="1:10" x14ac:dyDescent="0.2">
      <c r="A373" s="524"/>
      <c r="B373" s="525"/>
      <c r="C373" s="525"/>
      <c r="D373" s="525"/>
      <c r="E373" s="525"/>
      <c r="F373" s="525"/>
      <c r="G373" s="525"/>
      <c r="H373" s="525"/>
      <c r="I373" s="525"/>
      <c r="J373" s="526"/>
    </row>
    <row r="374" spans="1:10" x14ac:dyDescent="0.2">
      <c r="A374" s="524"/>
      <c r="B374" s="525"/>
      <c r="C374" s="525"/>
      <c r="D374" s="525"/>
      <c r="E374" s="525"/>
      <c r="F374" s="525"/>
      <c r="G374" s="525"/>
      <c r="H374" s="525"/>
      <c r="I374" s="525"/>
      <c r="J374" s="526"/>
    </row>
    <row r="375" spans="1:10" x14ac:dyDescent="0.2">
      <c r="A375" s="524"/>
      <c r="B375" s="525"/>
      <c r="C375" s="525"/>
      <c r="D375" s="525"/>
      <c r="E375" s="525"/>
      <c r="F375" s="525"/>
      <c r="G375" s="525"/>
      <c r="H375" s="525"/>
      <c r="I375" s="525"/>
      <c r="J375" s="526"/>
    </row>
    <row r="376" spans="1:10" x14ac:dyDescent="0.2">
      <c r="A376" s="524"/>
      <c r="B376" s="525"/>
      <c r="C376" s="525"/>
      <c r="D376" s="525"/>
      <c r="E376" s="525"/>
      <c r="F376" s="525"/>
      <c r="G376" s="525"/>
      <c r="H376" s="525"/>
      <c r="I376" s="525"/>
      <c r="J376" s="526"/>
    </row>
    <row r="377" spans="1:10" x14ac:dyDescent="0.2">
      <c r="A377" s="524"/>
      <c r="B377" s="525"/>
      <c r="C377" s="525"/>
      <c r="D377" s="525"/>
      <c r="E377" s="525"/>
      <c r="F377" s="525"/>
      <c r="G377" s="525"/>
      <c r="H377" s="525"/>
      <c r="I377" s="525"/>
      <c r="J377" s="526"/>
    </row>
    <row r="378" spans="1:10" x14ac:dyDescent="0.2">
      <c r="A378" s="524"/>
      <c r="B378" s="525"/>
      <c r="C378" s="525"/>
      <c r="D378" s="525"/>
      <c r="E378" s="525"/>
      <c r="F378" s="525"/>
      <c r="G378" s="525"/>
      <c r="H378" s="525"/>
      <c r="I378" s="525"/>
      <c r="J378" s="526"/>
    </row>
    <row r="379" spans="1:10" x14ac:dyDescent="0.2">
      <c r="A379" s="524"/>
      <c r="B379" s="525"/>
      <c r="C379" s="525"/>
      <c r="D379" s="525"/>
      <c r="E379" s="525"/>
      <c r="F379" s="525"/>
      <c r="G379" s="525"/>
      <c r="H379" s="525"/>
      <c r="I379" s="525"/>
      <c r="J379" s="526"/>
    </row>
    <row r="380" spans="1:10" x14ac:dyDescent="0.2">
      <c r="A380" s="524"/>
      <c r="B380" s="525"/>
      <c r="C380" s="525"/>
      <c r="D380" s="525"/>
      <c r="E380" s="525"/>
      <c r="F380" s="525"/>
      <c r="G380" s="525"/>
      <c r="H380" s="525"/>
      <c r="I380" s="525"/>
      <c r="J380" s="526"/>
    </row>
    <row r="381" spans="1:10" x14ac:dyDescent="0.2">
      <c r="A381" s="524"/>
      <c r="B381" s="525"/>
      <c r="C381" s="525"/>
      <c r="D381" s="525"/>
      <c r="E381" s="525"/>
      <c r="F381" s="525"/>
      <c r="G381" s="525"/>
      <c r="H381" s="525"/>
      <c r="I381" s="525"/>
      <c r="J381" s="526"/>
    </row>
    <row r="382" spans="1:10" x14ac:dyDescent="0.2">
      <c r="A382" s="527"/>
      <c r="B382" s="528"/>
      <c r="C382" s="528"/>
      <c r="D382" s="528"/>
      <c r="E382" s="528"/>
      <c r="F382" s="528"/>
      <c r="G382" s="528"/>
      <c r="H382" s="528"/>
      <c r="I382" s="528"/>
      <c r="J382" s="529"/>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Shasta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3"/>
      <c r="C387" s="503"/>
      <c r="D387" s="504"/>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5" t="s">
        <v>808</v>
      </c>
      <c r="B389" s="496"/>
      <c r="C389" s="496"/>
      <c r="D389" s="497"/>
      <c r="E389" s="486"/>
      <c r="F389" s="487"/>
      <c r="G389" s="487"/>
      <c r="H389" s="487"/>
      <c r="I389" s="487"/>
      <c r="J389" s="488"/>
    </row>
    <row r="390" spans="1:10" ht="13.15" customHeight="1" x14ac:dyDescent="0.2">
      <c r="A390" s="58"/>
      <c r="B390" s="59"/>
      <c r="C390" s="59"/>
      <c r="D390" s="59"/>
      <c r="E390" s="559" t="s">
        <v>535</v>
      </c>
      <c r="F390" s="559"/>
      <c r="G390" s="559" t="s">
        <v>533</v>
      </c>
      <c r="H390" s="559"/>
      <c r="I390" s="560" t="s">
        <v>849</v>
      </c>
      <c r="J390" s="561"/>
    </row>
    <row r="391" spans="1:10" x14ac:dyDescent="0.2">
      <c r="A391" s="457" t="s">
        <v>527</v>
      </c>
      <c r="B391" s="458"/>
      <c r="C391" s="458"/>
      <c r="D391" s="459"/>
      <c r="E391" s="555"/>
      <c r="F391" s="556"/>
      <c r="G391" s="555"/>
      <c r="H391" s="556"/>
      <c r="I391" s="557"/>
      <c r="J391" s="558"/>
    </row>
    <row r="392" spans="1:10" x14ac:dyDescent="0.2">
      <c r="A392" s="462" t="s">
        <v>528</v>
      </c>
      <c r="B392" s="463"/>
      <c r="C392" s="463"/>
      <c r="D392" s="464"/>
      <c r="E392" s="543"/>
      <c r="F392" s="544"/>
      <c r="G392" s="545"/>
      <c r="H392" s="546"/>
      <c r="I392" s="549"/>
      <c r="J392" s="550"/>
    </row>
    <row r="393" spans="1:10" x14ac:dyDescent="0.2">
      <c r="A393" s="457" t="s">
        <v>529</v>
      </c>
      <c r="B393" s="458"/>
      <c r="C393" s="458"/>
      <c r="D393" s="459"/>
      <c r="E393" s="555"/>
      <c r="F393" s="556"/>
      <c r="G393" s="555"/>
      <c r="H393" s="556"/>
      <c r="I393" s="557"/>
      <c r="J393" s="558"/>
    </row>
    <row r="394" spans="1:10" x14ac:dyDescent="0.2">
      <c r="A394" s="462" t="s">
        <v>530</v>
      </c>
      <c r="B394" s="463"/>
      <c r="C394" s="463"/>
      <c r="D394" s="464"/>
      <c r="E394" s="543"/>
      <c r="F394" s="544"/>
      <c r="G394" s="545"/>
      <c r="H394" s="546"/>
      <c r="I394" s="549"/>
      <c r="J394" s="550"/>
    </row>
    <row r="395" spans="1:10" x14ac:dyDescent="0.2">
      <c r="A395" s="457" t="s">
        <v>531</v>
      </c>
      <c r="B395" s="458"/>
      <c r="C395" s="458"/>
      <c r="D395" s="459"/>
      <c r="E395" s="555"/>
      <c r="F395" s="556"/>
      <c r="G395" s="555"/>
      <c r="H395" s="556"/>
      <c r="I395" s="557"/>
      <c r="J395" s="558"/>
    </row>
    <row r="396" spans="1:10" x14ac:dyDescent="0.2">
      <c r="A396" s="462" t="s">
        <v>532</v>
      </c>
      <c r="B396" s="463"/>
      <c r="C396" s="463"/>
      <c r="D396" s="464"/>
      <c r="E396" s="543"/>
      <c r="F396" s="544"/>
      <c r="G396" s="545"/>
      <c r="H396" s="546"/>
      <c r="I396" s="549"/>
      <c r="J396" s="550"/>
    </row>
    <row r="397" spans="1:10" x14ac:dyDescent="0.2">
      <c r="A397" s="457" t="s">
        <v>537</v>
      </c>
      <c r="B397" s="458"/>
      <c r="C397" s="458"/>
      <c r="D397" s="459"/>
      <c r="E397" s="551"/>
      <c r="F397" s="552"/>
      <c r="G397" s="551"/>
      <c r="H397" s="552"/>
      <c r="I397" s="553"/>
      <c r="J397" s="554"/>
    </row>
    <row r="398" spans="1:10" x14ac:dyDescent="0.2">
      <c r="A398" s="445"/>
      <c r="B398" s="446"/>
      <c r="C398" s="446"/>
      <c r="D398" s="447"/>
      <c r="E398" s="543"/>
      <c r="F398" s="544"/>
      <c r="G398" s="545"/>
      <c r="H398" s="546"/>
      <c r="I398" s="545"/>
      <c r="J398" s="546"/>
    </row>
    <row r="399" spans="1:10" x14ac:dyDescent="0.2">
      <c r="A399" s="445"/>
      <c r="B399" s="446"/>
      <c r="C399" s="446"/>
      <c r="D399" s="447"/>
      <c r="E399" s="543"/>
      <c r="F399" s="544"/>
      <c r="G399" s="545"/>
      <c r="H399" s="546"/>
      <c r="I399" s="545"/>
      <c r="J399" s="546"/>
    </row>
    <row r="400" spans="1:10" x14ac:dyDescent="0.2">
      <c r="A400" s="445"/>
      <c r="B400" s="446"/>
      <c r="C400" s="446"/>
      <c r="D400" s="447"/>
      <c r="E400" s="543"/>
      <c r="F400" s="544"/>
      <c r="G400" s="545"/>
      <c r="H400" s="546"/>
      <c r="I400" s="545"/>
      <c r="J400" s="546"/>
    </row>
    <row r="401" spans="1:10" x14ac:dyDescent="0.2">
      <c r="A401" s="450" t="s">
        <v>534</v>
      </c>
      <c r="B401" s="451"/>
      <c r="C401" s="451"/>
      <c r="D401" s="452"/>
      <c r="E401" s="547">
        <f>SUM(E391:E400)</f>
        <v>0</v>
      </c>
      <c r="F401" s="548"/>
      <c r="G401" s="547">
        <f>SUM(G391:G400)</f>
        <v>0</v>
      </c>
      <c r="H401" s="548"/>
      <c r="I401" s="547">
        <f>SUM(I391:I400)</f>
        <v>0</v>
      </c>
      <c r="J401" s="548"/>
    </row>
    <row r="402" spans="1:10" ht="13.15" customHeight="1" x14ac:dyDescent="0.2">
      <c r="A402" s="454" t="s">
        <v>861</v>
      </c>
      <c r="B402" s="537"/>
      <c r="C402" s="537"/>
      <c r="D402" s="537"/>
      <c r="E402" s="537"/>
      <c r="F402" s="537"/>
      <c r="G402" s="537"/>
      <c r="H402" s="537"/>
      <c r="I402" s="537"/>
      <c r="J402" s="538"/>
    </row>
    <row r="403" spans="1:10" ht="13.15" customHeight="1" x14ac:dyDescent="0.2">
      <c r="A403" s="431" t="s">
        <v>862</v>
      </c>
      <c r="B403" s="539"/>
      <c r="C403" s="539"/>
      <c r="D403" s="539"/>
      <c r="E403" s="539"/>
      <c r="F403" s="539"/>
      <c r="G403" s="539"/>
      <c r="H403" s="539"/>
      <c r="I403" s="539"/>
      <c r="J403" s="540"/>
    </row>
    <row r="404" spans="1:10" ht="13.15" customHeight="1" x14ac:dyDescent="0.2">
      <c r="A404" s="431" t="s">
        <v>863</v>
      </c>
      <c r="B404" s="539"/>
      <c r="C404" s="539"/>
      <c r="D404" s="539"/>
      <c r="E404" s="539"/>
      <c r="F404" s="539"/>
      <c r="G404" s="539"/>
      <c r="H404" s="539"/>
      <c r="I404" s="539"/>
      <c r="J404" s="540"/>
    </row>
    <row r="405" spans="1:10" ht="13.15" customHeight="1" x14ac:dyDescent="0.2">
      <c r="A405" s="434" t="s">
        <v>864</v>
      </c>
      <c r="B405" s="541"/>
      <c r="C405" s="541"/>
      <c r="D405" s="541"/>
      <c r="E405" s="541"/>
      <c r="F405" s="541"/>
      <c r="G405" s="541"/>
      <c r="H405" s="541"/>
      <c r="I405" s="541"/>
      <c r="J405" s="542"/>
    </row>
    <row r="406" spans="1:10" x14ac:dyDescent="0.2">
      <c r="A406" s="521"/>
      <c r="B406" s="522"/>
      <c r="C406" s="522"/>
      <c r="D406" s="522"/>
      <c r="E406" s="522"/>
      <c r="F406" s="522"/>
      <c r="G406" s="522"/>
      <c r="H406" s="522"/>
      <c r="I406" s="522"/>
      <c r="J406" s="523"/>
    </row>
    <row r="407" spans="1:10" x14ac:dyDescent="0.2">
      <c r="A407" s="524"/>
      <c r="B407" s="525"/>
      <c r="C407" s="525"/>
      <c r="D407" s="525"/>
      <c r="E407" s="525"/>
      <c r="F407" s="525"/>
      <c r="G407" s="525"/>
      <c r="H407" s="525"/>
      <c r="I407" s="525"/>
      <c r="J407" s="526"/>
    </row>
    <row r="408" spans="1:10" x14ac:dyDescent="0.2">
      <c r="A408" s="524"/>
      <c r="B408" s="525"/>
      <c r="C408" s="525"/>
      <c r="D408" s="525"/>
      <c r="E408" s="525"/>
      <c r="F408" s="525"/>
      <c r="G408" s="525"/>
      <c r="H408" s="525"/>
      <c r="I408" s="525"/>
      <c r="J408" s="526"/>
    </row>
    <row r="409" spans="1:10" x14ac:dyDescent="0.2">
      <c r="A409" s="524"/>
      <c r="B409" s="525"/>
      <c r="C409" s="525"/>
      <c r="D409" s="525"/>
      <c r="E409" s="525"/>
      <c r="F409" s="525"/>
      <c r="G409" s="525"/>
      <c r="H409" s="525"/>
      <c r="I409" s="525"/>
      <c r="J409" s="526"/>
    </row>
    <row r="410" spans="1:10" x14ac:dyDescent="0.2">
      <c r="A410" s="524"/>
      <c r="B410" s="525"/>
      <c r="C410" s="525"/>
      <c r="D410" s="525"/>
      <c r="E410" s="525"/>
      <c r="F410" s="525"/>
      <c r="G410" s="525"/>
      <c r="H410" s="525"/>
      <c r="I410" s="525"/>
      <c r="J410" s="526"/>
    </row>
    <row r="411" spans="1:10" x14ac:dyDescent="0.2">
      <c r="A411" s="524"/>
      <c r="B411" s="525"/>
      <c r="C411" s="525"/>
      <c r="D411" s="525"/>
      <c r="E411" s="525"/>
      <c r="F411" s="525"/>
      <c r="G411" s="525"/>
      <c r="H411" s="525"/>
      <c r="I411" s="525"/>
      <c r="J411" s="526"/>
    </row>
    <row r="412" spans="1:10" x14ac:dyDescent="0.2">
      <c r="A412" s="524"/>
      <c r="B412" s="525"/>
      <c r="C412" s="525"/>
      <c r="D412" s="525"/>
      <c r="E412" s="525"/>
      <c r="F412" s="525"/>
      <c r="G412" s="525"/>
      <c r="H412" s="525"/>
      <c r="I412" s="525"/>
      <c r="J412" s="526"/>
    </row>
    <row r="413" spans="1:10" x14ac:dyDescent="0.2">
      <c r="A413" s="524"/>
      <c r="B413" s="525"/>
      <c r="C413" s="525"/>
      <c r="D413" s="525"/>
      <c r="E413" s="525"/>
      <c r="F413" s="525"/>
      <c r="G413" s="525"/>
      <c r="H413" s="525"/>
      <c r="I413" s="525"/>
      <c r="J413" s="526"/>
    </row>
    <row r="414" spans="1:10" x14ac:dyDescent="0.2">
      <c r="A414" s="524"/>
      <c r="B414" s="525"/>
      <c r="C414" s="525"/>
      <c r="D414" s="525"/>
      <c r="E414" s="525"/>
      <c r="F414" s="525"/>
      <c r="G414" s="525"/>
      <c r="H414" s="525"/>
      <c r="I414" s="525"/>
      <c r="J414" s="526"/>
    </row>
    <row r="415" spans="1:10" x14ac:dyDescent="0.2">
      <c r="A415" s="524"/>
      <c r="B415" s="525"/>
      <c r="C415" s="525"/>
      <c r="D415" s="525"/>
      <c r="E415" s="525"/>
      <c r="F415" s="525"/>
      <c r="G415" s="525"/>
      <c r="H415" s="525"/>
      <c r="I415" s="525"/>
      <c r="J415" s="526"/>
    </row>
    <row r="416" spans="1:10" x14ac:dyDescent="0.2">
      <c r="A416" s="524"/>
      <c r="B416" s="525"/>
      <c r="C416" s="525"/>
      <c r="D416" s="525"/>
      <c r="E416" s="525"/>
      <c r="F416" s="525"/>
      <c r="G416" s="525"/>
      <c r="H416" s="525"/>
      <c r="I416" s="525"/>
      <c r="J416" s="526"/>
    </row>
    <row r="417" spans="1:10" x14ac:dyDescent="0.2">
      <c r="A417" s="524"/>
      <c r="B417" s="525"/>
      <c r="C417" s="525"/>
      <c r="D417" s="525"/>
      <c r="E417" s="525"/>
      <c r="F417" s="525"/>
      <c r="G417" s="525"/>
      <c r="H417" s="525"/>
      <c r="I417" s="525"/>
      <c r="J417" s="526"/>
    </row>
    <row r="418" spans="1:10" x14ac:dyDescent="0.2">
      <c r="A418" s="524"/>
      <c r="B418" s="525"/>
      <c r="C418" s="525"/>
      <c r="D418" s="525"/>
      <c r="E418" s="525"/>
      <c r="F418" s="525"/>
      <c r="G418" s="525"/>
      <c r="H418" s="525"/>
      <c r="I418" s="525"/>
      <c r="J418" s="526"/>
    </row>
    <row r="419" spans="1:10" x14ac:dyDescent="0.2">
      <c r="A419" s="524"/>
      <c r="B419" s="525"/>
      <c r="C419" s="525"/>
      <c r="D419" s="525"/>
      <c r="E419" s="525"/>
      <c r="F419" s="525"/>
      <c r="G419" s="525"/>
      <c r="H419" s="525"/>
      <c r="I419" s="525"/>
      <c r="J419" s="526"/>
    </row>
    <row r="420" spans="1:10" x14ac:dyDescent="0.2">
      <c r="A420" s="524"/>
      <c r="B420" s="525"/>
      <c r="C420" s="525"/>
      <c r="D420" s="525"/>
      <c r="E420" s="525"/>
      <c r="F420" s="525"/>
      <c r="G420" s="525"/>
      <c r="H420" s="525"/>
      <c r="I420" s="525"/>
      <c r="J420" s="526"/>
    </row>
    <row r="421" spans="1:10" x14ac:dyDescent="0.2">
      <c r="A421" s="524"/>
      <c r="B421" s="525"/>
      <c r="C421" s="525"/>
      <c r="D421" s="525"/>
      <c r="E421" s="525"/>
      <c r="F421" s="525"/>
      <c r="G421" s="525"/>
      <c r="H421" s="525"/>
      <c r="I421" s="525"/>
      <c r="J421" s="526"/>
    </row>
    <row r="422" spans="1:10" x14ac:dyDescent="0.2">
      <c r="A422" s="524"/>
      <c r="B422" s="525"/>
      <c r="C422" s="525"/>
      <c r="D422" s="525"/>
      <c r="E422" s="525"/>
      <c r="F422" s="525"/>
      <c r="G422" s="525"/>
      <c r="H422" s="525"/>
      <c r="I422" s="525"/>
      <c r="J422" s="526"/>
    </row>
    <row r="423" spans="1:10" x14ac:dyDescent="0.2">
      <c r="A423" s="524"/>
      <c r="B423" s="525"/>
      <c r="C423" s="525"/>
      <c r="D423" s="525"/>
      <c r="E423" s="525"/>
      <c r="F423" s="525"/>
      <c r="G423" s="525"/>
      <c r="H423" s="525"/>
      <c r="I423" s="525"/>
      <c r="J423" s="526"/>
    </row>
    <row r="424" spans="1:10" x14ac:dyDescent="0.2">
      <c r="A424" s="524"/>
      <c r="B424" s="525"/>
      <c r="C424" s="525"/>
      <c r="D424" s="525"/>
      <c r="E424" s="525"/>
      <c r="F424" s="525"/>
      <c r="G424" s="525"/>
      <c r="H424" s="525"/>
      <c r="I424" s="525"/>
      <c r="J424" s="526"/>
    </row>
    <row r="425" spans="1:10" x14ac:dyDescent="0.2">
      <c r="A425" s="524"/>
      <c r="B425" s="525"/>
      <c r="C425" s="525"/>
      <c r="D425" s="525"/>
      <c r="E425" s="525"/>
      <c r="F425" s="525"/>
      <c r="G425" s="525"/>
      <c r="H425" s="525"/>
      <c r="I425" s="525"/>
      <c r="J425" s="526"/>
    </row>
    <row r="426" spans="1:10" x14ac:dyDescent="0.2">
      <c r="A426" s="524"/>
      <c r="B426" s="525"/>
      <c r="C426" s="525"/>
      <c r="D426" s="525"/>
      <c r="E426" s="525"/>
      <c r="F426" s="525"/>
      <c r="G426" s="525"/>
      <c r="H426" s="525"/>
      <c r="I426" s="525"/>
      <c r="J426" s="526"/>
    </row>
    <row r="427" spans="1:10" x14ac:dyDescent="0.2">
      <c r="A427" s="524"/>
      <c r="B427" s="525"/>
      <c r="C427" s="525"/>
      <c r="D427" s="525"/>
      <c r="E427" s="525"/>
      <c r="F427" s="525"/>
      <c r="G427" s="525"/>
      <c r="H427" s="525"/>
      <c r="I427" s="525"/>
      <c r="J427" s="526"/>
    </row>
    <row r="428" spans="1:10" x14ac:dyDescent="0.2">
      <c r="A428" s="524"/>
      <c r="B428" s="525"/>
      <c r="C428" s="525"/>
      <c r="D428" s="525"/>
      <c r="E428" s="525"/>
      <c r="F428" s="525"/>
      <c r="G428" s="525"/>
      <c r="H428" s="525"/>
      <c r="I428" s="525"/>
      <c r="J428" s="526"/>
    </row>
    <row r="429" spans="1:10" x14ac:dyDescent="0.2">
      <c r="A429" s="524"/>
      <c r="B429" s="525"/>
      <c r="C429" s="525"/>
      <c r="D429" s="525"/>
      <c r="E429" s="525"/>
      <c r="F429" s="525"/>
      <c r="G429" s="525"/>
      <c r="H429" s="525"/>
      <c r="I429" s="525"/>
      <c r="J429" s="526"/>
    </row>
    <row r="430" spans="1:10" x14ac:dyDescent="0.2">
      <c r="A430" s="524"/>
      <c r="B430" s="525"/>
      <c r="C430" s="525"/>
      <c r="D430" s="525"/>
      <c r="E430" s="525"/>
      <c r="F430" s="525"/>
      <c r="G430" s="525"/>
      <c r="H430" s="525"/>
      <c r="I430" s="525"/>
      <c r="J430" s="526"/>
    </row>
    <row r="431" spans="1:10" x14ac:dyDescent="0.2">
      <c r="A431" s="524"/>
      <c r="B431" s="525"/>
      <c r="C431" s="525"/>
      <c r="D431" s="525"/>
      <c r="E431" s="525"/>
      <c r="F431" s="525"/>
      <c r="G431" s="525"/>
      <c r="H431" s="525"/>
      <c r="I431" s="525"/>
      <c r="J431" s="526"/>
    </row>
    <row r="432" spans="1:10" x14ac:dyDescent="0.2">
      <c r="A432" s="524"/>
      <c r="B432" s="525"/>
      <c r="C432" s="525"/>
      <c r="D432" s="525"/>
      <c r="E432" s="525"/>
      <c r="F432" s="525"/>
      <c r="G432" s="525"/>
      <c r="H432" s="525"/>
      <c r="I432" s="525"/>
      <c r="J432" s="526"/>
    </row>
    <row r="433" spans="1:10" x14ac:dyDescent="0.2">
      <c r="A433" s="524"/>
      <c r="B433" s="525"/>
      <c r="C433" s="525"/>
      <c r="D433" s="525"/>
      <c r="E433" s="525"/>
      <c r="F433" s="525"/>
      <c r="G433" s="525"/>
      <c r="H433" s="525"/>
      <c r="I433" s="525"/>
      <c r="J433" s="526"/>
    </row>
    <row r="434" spans="1:10" x14ac:dyDescent="0.2">
      <c r="A434" s="524"/>
      <c r="B434" s="525"/>
      <c r="C434" s="525"/>
      <c r="D434" s="525"/>
      <c r="E434" s="525"/>
      <c r="F434" s="525"/>
      <c r="G434" s="525"/>
      <c r="H434" s="525"/>
      <c r="I434" s="525"/>
      <c r="J434" s="526"/>
    </row>
    <row r="435" spans="1:10" x14ac:dyDescent="0.2">
      <c r="A435" s="524"/>
      <c r="B435" s="525"/>
      <c r="C435" s="525"/>
      <c r="D435" s="525"/>
      <c r="E435" s="525"/>
      <c r="F435" s="525"/>
      <c r="G435" s="525"/>
      <c r="H435" s="525"/>
      <c r="I435" s="525"/>
      <c r="J435" s="526"/>
    </row>
    <row r="436" spans="1:10" x14ac:dyDescent="0.2">
      <c r="A436" s="527"/>
      <c r="B436" s="528"/>
      <c r="C436" s="528"/>
      <c r="D436" s="528"/>
      <c r="E436" s="528"/>
      <c r="F436" s="528"/>
      <c r="G436" s="528"/>
      <c r="H436" s="528"/>
      <c r="I436" s="528"/>
      <c r="J436" s="529"/>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Shasta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3"/>
      <c r="C441" s="503"/>
      <c r="D441" s="504"/>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5" t="s">
        <v>808</v>
      </c>
      <c r="B443" s="496"/>
      <c r="C443" s="496"/>
      <c r="D443" s="497"/>
      <c r="E443" s="486"/>
      <c r="F443" s="487"/>
      <c r="G443" s="487"/>
      <c r="H443" s="487"/>
      <c r="I443" s="487"/>
      <c r="J443" s="488"/>
    </row>
    <row r="444" spans="1:10" ht="13.15" customHeight="1" x14ac:dyDescent="0.2">
      <c r="A444" s="58"/>
      <c r="B444" s="59"/>
      <c r="C444" s="59"/>
      <c r="D444" s="59"/>
      <c r="E444" s="559" t="s">
        <v>535</v>
      </c>
      <c r="F444" s="559"/>
      <c r="G444" s="559" t="s">
        <v>533</v>
      </c>
      <c r="H444" s="559"/>
      <c r="I444" s="560" t="s">
        <v>849</v>
      </c>
      <c r="J444" s="561"/>
    </row>
    <row r="445" spans="1:10" x14ac:dyDescent="0.2">
      <c r="A445" s="457" t="s">
        <v>527</v>
      </c>
      <c r="B445" s="458"/>
      <c r="C445" s="458"/>
      <c r="D445" s="459"/>
      <c r="E445" s="555"/>
      <c r="F445" s="556"/>
      <c r="G445" s="555"/>
      <c r="H445" s="556"/>
      <c r="I445" s="557"/>
      <c r="J445" s="558"/>
    </row>
    <row r="446" spans="1:10" x14ac:dyDescent="0.2">
      <c r="A446" s="462" t="s">
        <v>528</v>
      </c>
      <c r="B446" s="463"/>
      <c r="C446" s="463"/>
      <c r="D446" s="464"/>
      <c r="E446" s="543"/>
      <c r="F446" s="544"/>
      <c r="G446" s="545"/>
      <c r="H446" s="546"/>
      <c r="I446" s="549"/>
      <c r="J446" s="550"/>
    </row>
    <row r="447" spans="1:10" x14ac:dyDescent="0.2">
      <c r="A447" s="457" t="s">
        <v>529</v>
      </c>
      <c r="B447" s="458"/>
      <c r="C447" s="458"/>
      <c r="D447" s="459"/>
      <c r="E447" s="555"/>
      <c r="F447" s="556"/>
      <c r="G447" s="555"/>
      <c r="H447" s="556"/>
      <c r="I447" s="557"/>
      <c r="J447" s="558"/>
    </row>
    <row r="448" spans="1:10" x14ac:dyDescent="0.2">
      <c r="A448" s="462" t="s">
        <v>530</v>
      </c>
      <c r="B448" s="463"/>
      <c r="C448" s="463"/>
      <c r="D448" s="464"/>
      <c r="E448" s="543"/>
      <c r="F448" s="544"/>
      <c r="G448" s="545"/>
      <c r="H448" s="546"/>
      <c r="I448" s="549"/>
      <c r="J448" s="550"/>
    </row>
    <row r="449" spans="1:10" x14ac:dyDescent="0.2">
      <c r="A449" s="457" t="s">
        <v>531</v>
      </c>
      <c r="B449" s="458"/>
      <c r="C449" s="458"/>
      <c r="D449" s="459"/>
      <c r="E449" s="555"/>
      <c r="F449" s="556"/>
      <c r="G449" s="555"/>
      <c r="H449" s="556"/>
      <c r="I449" s="557"/>
      <c r="J449" s="558"/>
    </row>
    <row r="450" spans="1:10" x14ac:dyDescent="0.2">
      <c r="A450" s="462" t="s">
        <v>532</v>
      </c>
      <c r="B450" s="463"/>
      <c r="C450" s="463"/>
      <c r="D450" s="464"/>
      <c r="E450" s="543"/>
      <c r="F450" s="544"/>
      <c r="G450" s="545"/>
      <c r="H450" s="546"/>
      <c r="I450" s="549"/>
      <c r="J450" s="550"/>
    </row>
    <row r="451" spans="1:10" x14ac:dyDescent="0.2">
      <c r="A451" s="457" t="s">
        <v>537</v>
      </c>
      <c r="B451" s="458"/>
      <c r="C451" s="458"/>
      <c r="D451" s="459"/>
      <c r="E451" s="551"/>
      <c r="F451" s="552"/>
      <c r="G451" s="551"/>
      <c r="H451" s="552"/>
      <c r="I451" s="553"/>
      <c r="J451" s="554"/>
    </row>
    <row r="452" spans="1:10" x14ac:dyDescent="0.2">
      <c r="A452" s="445"/>
      <c r="B452" s="446"/>
      <c r="C452" s="446"/>
      <c r="D452" s="447"/>
      <c r="E452" s="543"/>
      <c r="F452" s="544"/>
      <c r="G452" s="545"/>
      <c r="H452" s="546"/>
      <c r="I452" s="545"/>
      <c r="J452" s="546"/>
    </row>
    <row r="453" spans="1:10" x14ac:dyDescent="0.2">
      <c r="A453" s="445"/>
      <c r="B453" s="446"/>
      <c r="C453" s="446"/>
      <c r="D453" s="447"/>
      <c r="E453" s="543"/>
      <c r="F453" s="544"/>
      <c r="G453" s="545"/>
      <c r="H453" s="546"/>
      <c r="I453" s="545"/>
      <c r="J453" s="546"/>
    </row>
    <row r="454" spans="1:10" x14ac:dyDescent="0.2">
      <c r="A454" s="445"/>
      <c r="B454" s="446"/>
      <c r="C454" s="446"/>
      <c r="D454" s="447"/>
      <c r="E454" s="543"/>
      <c r="F454" s="544"/>
      <c r="G454" s="545"/>
      <c r="H454" s="546"/>
      <c r="I454" s="545"/>
      <c r="J454" s="546"/>
    </row>
    <row r="455" spans="1:10" x14ac:dyDescent="0.2">
      <c r="A455" s="450" t="s">
        <v>534</v>
      </c>
      <c r="B455" s="451"/>
      <c r="C455" s="451"/>
      <c r="D455" s="452"/>
      <c r="E455" s="547">
        <f>SUM(E445:E454)</f>
        <v>0</v>
      </c>
      <c r="F455" s="548"/>
      <c r="G455" s="547">
        <f>SUM(G445:G454)</f>
        <v>0</v>
      </c>
      <c r="H455" s="548"/>
      <c r="I455" s="547">
        <f>SUM(I445:I454)</f>
        <v>0</v>
      </c>
      <c r="J455" s="548"/>
    </row>
    <row r="456" spans="1:10" ht="13.15" customHeight="1" x14ac:dyDescent="0.2">
      <c r="A456" s="454" t="s">
        <v>861</v>
      </c>
      <c r="B456" s="537"/>
      <c r="C456" s="537"/>
      <c r="D456" s="537"/>
      <c r="E456" s="537"/>
      <c r="F456" s="537"/>
      <c r="G456" s="537"/>
      <c r="H456" s="537"/>
      <c r="I456" s="537"/>
      <c r="J456" s="538"/>
    </row>
    <row r="457" spans="1:10" ht="13.15" customHeight="1" x14ac:dyDescent="0.2">
      <c r="A457" s="431" t="s">
        <v>862</v>
      </c>
      <c r="B457" s="539"/>
      <c r="C457" s="539"/>
      <c r="D457" s="539"/>
      <c r="E457" s="539"/>
      <c r="F457" s="539"/>
      <c r="G457" s="539"/>
      <c r="H457" s="539"/>
      <c r="I457" s="539"/>
      <c r="J457" s="540"/>
    </row>
    <row r="458" spans="1:10" ht="13.15" customHeight="1" x14ac:dyDescent="0.2">
      <c r="A458" s="431" t="s">
        <v>863</v>
      </c>
      <c r="B458" s="539"/>
      <c r="C458" s="539"/>
      <c r="D458" s="539"/>
      <c r="E458" s="539"/>
      <c r="F458" s="539"/>
      <c r="G458" s="539"/>
      <c r="H458" s="539"/>
      <c r="I458" s="539"/>
      <c r="J458" s="540"/>
    </row>
    <row r="459" spans="1:10" ht="13.15" customHeight="1" x14ac:dyDescent="0.2">
      <c r="A459" s="434" t="s">
        <v>864</v>
      </c>
      <c r="B459" s="541"/>
      <c r="C459" s="541"/>
      <c r="D459" s="541"/>
      <c r="E459" s="541"/>
      <c r="F459" s="541"/>
      <c r="G459" s="541"/>
      <c r="H459" s="541"/>
      <c r="I459" s="541"/>
      <c r="J459" s="542"/>
    </row>
    <row r="460" spans="1:10" x14ac:dyDescent="0.2">
      <c r="A460" s="521"/>
      <c r="B460" s="522"/>
      <c r="C460" s="522"/>
      <c r="D460" s="522"/>
      <c r="E460" s="522"/>
      <c r="F460" s="522"/>
      <c r="G460" s="522"/>
      <c r="H460" s="522"/>
      <c r="I460" s="522"/>
      <c r="J460" s="523"/>
    </row>
    <row r="461" spans="1:10" x14ac:dyDescent="0.2">
      <c r="A461" s="524"/>
      <c r="B461" s="525"/>
      <c r="C461" s="525"/>
      <c r="D461" s="525"/>
      <c r="E461" s="525"/>
      <c r="F461" s="525"/>
      <c r="G461" s="525"/>
      <c r="H461" s="525"/>
      <c r="I461" s="525"/>
      <c r="J461" s="526"/>
    </row>
    <row r="462" spans="1:10" x14ac:dyDescent="0.2">
      <c r="A462" s="524"/>
      <c r="B462" s="525"/>
      <c r="C462" s="525"/>
      <c r="D462" s="525"/>
      <c r="E462" s="525"/>
      <c r="F462" s="525"/>
      <c r="G462" s="525"/>
      <c r="H462" s="525"/>
      <c r="I462" s="525"/>
      <c r="J462" s="526"/>
    </row>
    <row r="463" spans="1:10" x14ac:dyDescent="0.2">
      <c r="A463" s="524"/>
      <c r="B463" s="525"/>
      <c r="C463" s="525"/>
      <c r="D463" s="525"/>
      <c r="E463" s="525"/>
      <c r="F463" s="525"/>
      <c r="G463" s="525"/>
      <c r="H463" s="525"/>
      <c r="I463" s="525"/>
      <c r="J463" s="526"/>
    </row>
    <row r="464" spans="1:10" x14ac:dyDescent="0.2">
      <c r="A464" s="524"/>
      <c r="B464" s="525"/>
      <c r="C464" s="525"/>
      <c r="D464" s="525"/>
      <c r="E464" s="525"/>
      <c r="F464" s="525"/>
      <c r="G464" s="525"/>
      <c r="H464" s="525"/>
      <c r="I464" s="525"/>
      <c r="J464" s="526"/>
    </row>
    <row r="465" spans="1:10" x14ac:dyDescent="0.2">
      <c r="A465" s="524"/>
      <c r="B465" s="525"/>
      <c r="C465" s="525"/>
      <c r="D465" s="525"/>
      <c r="E465" s="525"/>
      <c r="F465" s="525"/>
      <c r="G465" s="525"/>
      <c r="H465" s="525"/>
      <c r="I465" s="525"/>
      <c r="J465" s="526"/>
    </row>
    <row r="466" spans="1:10" x14ac:dyDescent="0.2">
      <c r="A466" s="524"/>
      <c r="B466" s="525"/>
      <c r="C466" s="525"/>
      <c r="D466" s="525"/>
      <c r="E466" s="525"/>
      <c r="F466" s="525"/>
      <c r="G466" s="525"/>
      <c r="H466" s="525"/>
      <c r="I466" s="525"/>
      <c r="J466" s="526"/>
    </row>
    <row r="467" spans="1:10" x14ac:dyDescent="0.2">
      <c r="A467" s="524"/>
      <c r="B467" s="525"/>
      <c r="C467" s="525"/>
      <c r="D467" s="525"/>
      <c r="E467" s="525"/>
      <c r="F467" s="525"/>
      <c r="G467" s="525"/>
      <c r="H467" s="525"/>
      <c r="I467" s="525"/>
      <c r="J467" s="526"/>
    </row>
    <row r="468" spans="1:10" x14ac:dyDescent="0.2">
      <c r="A468" s="524"/>
      <c r="B468" s="525"/>
      <c r="C468" s="525"/>
      <c r="D468" s="525"/>
      <c r="E468" s="525"/>
      <c r="F468" s="525"/>
      <c r="G468" s="525"/>
      <c r="H468" s="525"/>
      <c r="I468" s="525"/>
      <c r="J468" s="526"/>
    </row>
    <row r="469" spans="1:10" x14ac:dyDescent="0.2">
      <c r="A469" s="524"/>
      <c r="B469" s="525"/>
      <c r="C469" s="525"/>
      <c r="D469" s="525"/>
      <c r="E469" s="525"/>
      <c r="F469" s="525"/>
      <c r="G469" s="525"/>
      <c r="H469" s="525"/>
      <c r="I469" s="525"/>
      <c r="J469" s="526"/>
    </row>
    <row r="470" spans="1:10" x14ac:dyDescent="0.2">
      <c r="A470" s="524"/>
      <c r="B470" s="525"/>
      <c r="C470" s="525"/>
      <c r="D470" s="525"/>
      <c r="E470" s="525"/>
      <c r="F470" s="525"/>
      <c r="G470" s="525"/>
      <c r="H470" s="525"/>
      <c r="I470" s="525"/>
      <c r="J470" s="526"/>
    </row>
    <row r="471" spans="1:10" x14ac:dyDescent="0.2">
      <c r="A471" s="524"/>
      <c r="B471" s="525"/>
      <c r="C471" s="525"/>
      <c r="D471" s="525"/>
      <c r="E471" s="525"/>
      <c r="F471" s="525"/>
      <c r="G471" s="525"/>
      <c r="H471" s="525"/>
      <c r="I471" s="525"/>
      <c r="J471" s="526"/>
    </row>
    <row r="472" spans="1:10" x14ac:dyDescent="0.2">
      <c r="A472" s="524"/>
      <c r="B472" s="525"/>
      <c r="C472" s="525"/>
      <c r="D472" s="525"/>
      <c r="E472" s="525"/>
      <c r="F472" s="525"/>
      <c r="G472" s="525"/>
      <c r="H472" s="525"/>
      <c r="I472" s="525"/>
      <c r="J472" s="526"/>
    </row>
    <row r="473" spans="1:10" x14ac:dyDescent="0.2">
      <c r="A473" s="524"/>
      <c r="B473" s="525"/>
      <c r="C473" s="525"/>
      <c r="D473" s="525"/>
      <c r="E473" s="525"/>
      <c r="F473" s="525"/>
      <c r="G473" s="525"/>
      <c r="H473" s="525"/>
      <c r="I473" s="525"/>
      <c r="J473" s="526"/>
    </row>
    <row r="474" spans="1:10" x14ac:dyDescent="0.2">
      <c r="A474" s="524"/>
      <c r="B474" s="525"/>
      <c r="C474" s="525"/>
      <c r="D474" s="525"/>
      <c r="E474" s="525"/>
      <c r="F474" s="525"/>
      <c r="G474" s="525"/>
      <c r="H474" s="525"/>
      <c r="I474" s="525"/>
      <c r="J474" s="526"/>
    </row>
    <row r="475" spans="1:10" x14ac:dyDescent="0.2">
      <c r="A475" s="524"/>
      <c r="B475" s="525"/>
      <c r="C475" s="525"/>
      <c r="D475" s="525"/>
      <c r="E475" s="525"/>
      <c r="F475" s="525"/>
      <c r="G475" s="525"/>
      <c r="H475" s="525"/>
      <c r="I475" s="525"/>
      <c r="J475" s="526"/>
    </row>
    <row r="476" spans="1:10" x14ac:dyDescent="0.2">
      <c r="A476" s="524"/>
      <c r="B476" s="525"/>
      <c r="C476" s="525"/>
      <c r="D476" s="525"/>
      <c r="E476" s="525"/>
      <c r="F476" s="525"/>
      <c r="G476" s="525"/>
      <c r="H476" s="525"/>
      <c r="I476" s="525"/>
      <c r="J476" s="526"/>
    </row>
    <row r="477" spans="1:10" x14ac:dyDescent="0.2">
      <c r="A477" s="524"/>
      <c r="B477" s="525"/>
      <c r="C477" s="525"/>
      <c r="D477" s="525"/>
      <c r="E477" s="525"/>
      <c r="F477" s="525"/>
      <c r="G477" s="525"/>
      <c r="H477" s="525"/>
      <c r="I477" s="525"/>
      <c r="J477" s="526"/>
    </row>
    <row r="478" spans="1:10" x14ac:dyDescent="0.2">
      <c r="A478" s="524"/>
      <c r="B478" s="525"/>
      <c r="C478" s="525"/>
      <c r="D478" s="525"/>
      <c r="E478" s="525"/>
      <c r="F478" s="525"/>
      <c r="G478" s="525"/>
      <c r="H478" s="525"/>
      <c r="I478" s="525"/>
      <c r="J478" s="526"/>
    </row>
    <row r="479" spans="1:10" x14ac:dyDescent="0.2">
      <c r="A479" s="524"/>
      <c r="B479" s="525"/>
      <c r="C479" s="525"/>
      <c r="D479" s="525"/>
      <c r="E479" s="525"/>
      <c r="F479" s="525"/>
      <c r="G479" s="525"/>
      <c r="H479" s="525"/>
      <c r="I479" s="525"/>
      <c r="J479" s="526"/>
    </row>
    <row r="480" spans="1:10" x14ac:dyDescent="0.2">
      <c r="A480" s="524"/>
      <c r="B480" s="525"/>
      <c r="C480" s="525"/>
      <c r="D480" s="525"/>
      <c r="E480" s="525"/>
      <c r="F480" s="525"/>
      <c r="G480" s="525"/>
      <c r="H480" s="525"/>
      <c r="I480" s="525"/>
      <c r="J480" s="526"/>
    </row>
    <row r="481" spans="1:10" x14ac:dyDescent="0.2">
      <c r="A481" s="524"/>
      <c r="B481" s="525"/>
      <c r="C481" s="525"/>
      <c r="D481" s="525"/>
      <c r="E481" s="525"/>
      <c r="F481" s="525"/>
      <c r="G481" s="525"/>
      <c r="H481" s="525"/>
      <c r="I481" s="525"/>
      <c r="J481" s="526"/>
    </row>
    <row r="482" spans="1:10" x14ac:dyDescent="0.2">
      <c r="A482" s="524"/>
      <c r="B482" s="525"/>
      <c r="C482" s="525"/>
      <c r="D482" s="525"/>
      <c r="E482" s="525"/>
      <c r="F482" s="525"/>
      <c r="G482" s="525"/>
      <c r="H482" s="525"/>
      <c r="I482" s="525"/>
      <c r="J482" s="526"/>
    </row>
    <row r="483" spans="1:10" x14ac:dyDescent="0.2">
      <c r="A483" s="524"/>
      <c r="B483" s="525"/>
      <c r="C483" s="525"/>
      <c r="D483" s="525"/>
      <c r="E483" s="525"/>
      <c r="F483" s="525"/>
      <c r="G483" s="525"/>
      <c r="H483" s="525"/>
      <c r="I483" s="525"/>
      <c r="J483" s="526"/>
    </row>
    <row r="484" spans="1:10" x14ac:dyDescent="0.2">
      <c r="A484" s="524"/>
      <c r="B484" s="525"/>
      <c r="C484" s="525"/>
      <c r="D484" s="525"/>
      <c r="E484" s="525"/>
      <c r="F484" s="525"/>
      <c r="G484" s="525"/>
      <c r="H484" s="525"/>
      <c r="I484" s="525"/>
      <c r="J484" s="526"/>
    </row>
    <row r="485" spans="1:10" x14ac:dyDescent="0.2">
      <c r="A485" s="524"/>
      <c r="B485" s="525"/>
      <c r="C485" s="525"/>
      <c r="D485" s="525"/>
      <c r="E485" s="525"/>
      <c r="F485" s="525"/>
      <c r="G485" s="525"/>
      <c r="H485" s="525"/>
      <c r="I485" s="525"/>
      <c r="J485" s="526"/>
    </row>
    <row r="486" spans="1:10" x14ac:dyDescent="0.2">
      <c r="A486" s="524"/>
      <c r="B486" s="525"/>
      <c r="C486" s="525"/>
      <c r="D486" s="525"/>
      <c r="E486" s="525"/>
      <c r="F486" s="525"/>
      <c r="G486" s="525"/>
      <c r="H486" s="525"/>
      <c r="I486" s="525"/>
      <c r="J486" s="526"/>
    </row>
    <row r="487" spans="1:10" x14ac:dyDescent="0.2">
      <c r="A487" s="524"/>
      <c r="B487" s="525"/>
      <c r="C487" s="525"/>
      <c r="D487" s="525"/>
      <c r="E487" s="525"/>
      <c r="F487" s="525"/>
      <c r="G487" s="525"/>
      <c r="H487" s="525"/>
      <c r="I487" s="525"/>
      <c r="J487" s="526"/>
    </row>
    <row r="488" spans="1:10" x14ac:dyDescent="0.2">
      <c r="A488" s="524"/>
      <c r="B488" s="525"/>
      <c r="C488" s="525"/>
      <c r="D488" s="525"/>
      <c r="E488" s="525"/>
      <c r="F488" s="525"/>
      <c r="G488" s="525"/>
      <c r="H488" s="525"/>
      <c r="I488" s="525"/>
      <c r="J488" s="526"/>
    </row>
    <row r="489" spans="1:10" x14ac:dyDescent="0.2">
      <c r="A489" s="524"/>
      <c r="B489" s="525"/>
      <c r="C489" s="525"/>
      <c r="D489" s="525"/>
      <c r="E489" s="525"/>
      <c r="F489" s="525"/>
      <c r="G489" s="525"/>
      <c r="H489" s="525"/>
      <c r="I489" s="525"/>
      <c r="J489" s="526"/>
    </row>
    <row r="490" spans="1:10" x14ac:dyDescent="0.2">
      <c r="A490" s="527"/>
      <c r="B490" s="528"/>
      <c r="C490" s="528"/>
      <c r="D490" s="528"/>
      <c r="E490" s="528"/>
      <c r="F490" s="528"/>
      <c r="G490" s="528"/>
      <c r="H490" s="528"/>
      <c r="I490" s="528"/>
      <c r="J490" s="529"/>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Shasta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3"/>
      <c r="C495" s="503"/>
      <c r="D495" s="504"/>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5" t="s">
        <v>808</v>
      </c>
      <c r="B497" s="496"/>
      <c r="C497" s="496"/>
      <c r="D497" s="497"/>
      <c r="E497" s="486"/>
      <c r="F497" s="487"/>
      <c r="G497" s="487"/>
      <c r="H497" s="487"/>
      <c r="I497" s="487"/>
      <c r="J497" s="488"/>
    </row>
    <row r="498" spans="1:10" ht="13.15" customHeight="1" x14ac:dyDescent="0.2">
      <c r="A498" s="58"/>
      <c r="B498" s="59"/>
      <c r="C498" s="59"/>
      <c r="D498" s="59"/>
      <c r="E498" s="559" t="s">
        <v>535</v>
      </c>
      <c r="F498" s="559"/>
      <c r="G498" s="559" t="s">
        <v>533</v>
      </c>
      <c r="H498" s="559"/>
      <c r="I498" s="560" t="s">
        <v>849</v>
      </c>
      <c r="J498" s="561"/>
    </row>
    <row r="499" spans="1:10" x14ac:dyDescent="0.2">
      <c r="A499" s="457" t="s">
        <v>527</v>
      </c>
      <c r="B499" s="458"/>
      <c r="C499" s="458"/>
      <c r="D499" s="459"/>
      <c r="E499" s="555"/>
      <c r="F499" s="556"/>
      <c r="G499" s="555"/>
      <c r="H499" s="556"/>
      <c r="I499" s="557"/>
      <c r="J499" s="558"/>
    </row>
    <row r="500" spans="1:10" x14ac:dyDescent="0.2">
      <c r="A500" s="462" t="s">
        <v>528</v>
      </c>
      <c r="B500" s="463"/>
      <c r="C500" s="463"/>
      <c r="D500" s="464"/>
      <c r="E500" s="543"/>
      <c r="F500" s="544"/>
      <c r="G500" s="545"/>
      <c r="H500" s="546"/>
      <c r="I500" s="549"/>
      <c r="J500" s="550"/>
    </row>
    <row r="501" spans="1:10" x14ac:dyDescent="0.2">
      <c r="A501" s="457" t="s">
        <v>529</v>
      </c>
      <c r="B501" s="458"/>
      <c r="C501" s="458"/>
      <c r="D501" s="459"/>
      <c r="E501" s="555"/>
      <c r="F501" s="556"/>
      <c r="G501" s="555"/>
      <c r="H501" s="556"/>
      <c r="I501" s="557"/>
      <c r="J501" s="558"/>
    </row>
    <row r="502" spans="1:10" x14ac:dyDescent="0.2">
      <c r="A502" s="462" t="s">
        <v>530</v>
      </c>
      <c r="B502" s="463"/>
      <c r="C502" s="463"/>
      <c r="D502" s="464"/>
      <c r="E502" s="543"/>
      <c r="F502" s="544"/>
      <c r="G502" s="545"/>
      <c r="H502" s="546"/>
      <c r="I502" s="549"/>
      <c r="J502" s="550"/>
    </row>
    <row r="503" spans="1:10" x14ac:dyDescent="0.2">
      <c r="A503" s="457" t="s">
        <v>531</v>
      </c>
      <c r="B503" s="458"/>
      <c r="C503" s="458"/>
      <c r="D503" s="459"/>
      <c r="E503" s="555"/>
      <c r="F503" s="556"/>
      <c r="G503" s="555"/>
      <c r="H503" s="556"/>
      <c r="I503" s="557"/>
      <c r="J503" s="558"/>
    </row>
    <row r="504" spans="1:10" x14ac:dyDescent="0.2">
      <c r="A504" s="462" t="s">
        <v>532</v>
      </c>
      <c r="B504" s="463"/>
      <c r="C504" s="463"/>
      <c r="D504" s="464"/>
      <c r="E504" s="543"/>
      <c r="F504" s="544"/>
      <c r="G504" s="545"/>
      <c r="H504" s="546"/>
      <c r="I504" s="549"/>
      <c r="J504" s="550"/>
    </row>
    <row r="505" spans="1:10" x14ac:dyDescent="0.2">
      <c r="A505" s="457" t="s">
        <v>537</v>
      </c>
      <c r="B505" s="458"/>
      <c r="C505" s="458"/>
      <c r="D505" s="459"/>
      <c r="E505" s="551"/>
      <c r="F505" s="552"/>
      <c r="G505" s="551"/>
      <c r="H505" s="552"/>
      <c r="I505" s="553"/>
      <c r="J505" s="554"/>
    </row>
    <row r="506" spans="1:10" x14ac:dyDescent="0.2">
      <c r="A506" s="445"/>
      <c r="B506" s="446"/>
      <c r="C506" s="446"/>
      <c r="D506" s="447"/>
      <c r="E506" s="543"/>
      <c r="F506" s="544"/>
      <c r="G506" s="545"/>
      <c r="H506" s="546"/>
      <c r="I506" s="545"/>
      <c r="J506" s="546"/>
    </row>
    <row r="507" spans="1:10" x14ac:dyDescent="0.2">
      <c r="A507" s="445"/>
      <c r="B507" s="446"/>
      <c r="C507" s="446"/>
      <c r="D507" s="447"/>
      <c r="E507" s="543"/>
      <c r="F507" s="544"/>
      <c r="G507" s="545"/>
      <c r="H507" s="546"/>
      <c r="I507" s="545"/>
      <c r="J507" s="546"/>
    </row>
    <row r="508" spans="1:10" x14ac:dyDescent="0.2">
      <c r="A508" s="445"/>
      <c r="B508" s="446"/>
      <c r="C508" s="446"/>
      <c r="D508" s="447"/>
      <c r="E508" s="543"/>
      <c r="F508" s="544"/>
      <c r="G508" s="545"/>
      <c r="H508" s="546"/>
      <c r="I508" s="545"/>
      <c r="J508" s="546"/>
    </row>
    <row r="509" spans="1:10" x14ac:dyDescent="0.2">
      <c r="A509" s="450" t="s">
        <v>534</v>
      </c>
      <c r="B509" s="451"/>
      <c r="C509" s="451"/>
      <c r="D509" s="452"/>
      <c r="E509" s="547">
        <f>SUM(E499:E508)</f>
        <v>0</v>
      </c>
      <c r="F509" s="548"/>
      <c r="G509" s="547">
        <f>SUM(G499:G508)</f>
        <v>0</v>
      </c>
      <c r="H509" s="548"/>
      <c r="I509" s="547">
        <f>SUM(I499:I508)</f>
        <v>0</v>
      </c>
      <c r="J509" s="548"/>
    </row>
    <row r="510" spans="1:10" ht="13.15" customHeight="1" x14ac:dyDescent="0.2">
      <c r="A510" s="454" t="s">
        <v>861</v>
      </c>
      <c r="B510" s="537"/>
      <c r="C510" s="537"/>
      <c r="D510" s="537"/>
      <c r="E510" s="537"/>
      <c r="F510" s="537"/>
      <c r="G510" s="537"/>
      <c r="H510" s="537"/>
      <c r="I510" s="537"/>
      <c r="J510" s="538"/>
    </row>
    <row r="511" spans="1:10" ht="13.15" customHeight="1" x14ac:dyDescent="0.2">
      <c r="A511" s="431" t="s">
        <v>862</v>
      </c>
      <c r="B511" s="539"/>
      <c r="C511" s="539"/>
      <c r="D511" s="539"/>
      <c r="E511" s="539"/>
      <c r="F511" s="539"/>
      <c r="G511" s="539"/>
      <c r="H511" s="539"/>
      <c r="I511" s="539"/>
      <c r="J511" s="540"/>
    </row>
    <row r="512" spans="1:10" ht="13.15" customHeight="1" x14ac:dyDescent="0.2">
      <c r="A512" s="431" t="s">
        <v>863</v>
      </c>
      <c r="B512" s="539"/>
      <c r="C512" s="539"/>
      <c r="D512" s="539"/>
      <c r="E512" s="539"/>
      <c r="F512" s="539"/>
      <c r="G512" s="539"/>
      <c r="H512" s="539"/>
      <c r="I512" s="539"/>
      <c r="J512" s="540"/>
    </row>
    <row r="513" spans="1:10" ht="13.15" customHeight="1" x14ac:dyDescent="0.2">
      <c r="A513" s="434" t="s">
        <v>864</v>
      </c>
      <c r="B513" s="541"/>
      <c r="C513" s="541"/>
      <c r="D513" s="541"/>
      <c r="E513" s="541"/>
      <c r="F513" s="541"/>
      <c r="G513" s="541"/>
      <c r="H513" s="541"/>
      <c r="I513" s="541"/>
      <c r="J513" s="542"/>
    </row>
    <row r="514" spans="1:10" x14ac:dyDescent="0.2">
      <c r="A514" s="521"/>
      <c r="B514" s="522"/>
      <c r="C514" s="522"/>
      <c r="D514" s="522"/>
      <c r="E514" s="522"/>
      <c r="F514" s="522"/>
      <c r="G514" s="522"/>
      <c r="H514" s="522"/>
      <c r="I514" s="522"/>
      <c r="J514" s="523"/>
    </row>
    <row r="515" spans="1:10" x14ac:dyDescent="0.2">
      <c r="A515" s="524"/>
      <c r="B515" s="525"/>
      <c r="C515" s="525"/>
      <c r="D515" s="525"/>
      <c r="E515" s="525"/>
      <c r="F515" s="525"/>
      <c r="G515" s="525"/>
      <c r="H515" s="525"/>
      <c r="I515" s="525"/>
      <c r="J515" s="526"/>
    </row>
    <row r="516" spans="1:10" x14ac:dyDescent="0.2">
      <c r="A516" s="524"/>
      <c r="B516" s="525"/>
      <c r="C516" s="525"/>
      <c r="D516" s="525"/>
      <c r="E516" s="525"/>
      <c r="F516" s="525"/>
      <c r="G516" s="525"/>
      <c r="H516" s="525"/>
      <c r="I516" s="525"/>
      <c r="J516" s="526"/>
    </row>
    <row r="517" spans="1:10" x14ac:dyDescent="0.2">
      <c r="A517" s="524"/>
      <c r="B517" s="525"/>
      <c r="C517" s="525"/>
      <c r="D517" s="525"/>
      <c r="E517" s="525"/>
      <c r="F517" s="525"/>
      <c r="G517" s="525"/>
      <c r="H517" s="525"/>
      <c r="I517" s="525"/>
      <c r="J517" s="526"/>
    </row>
    <row r="518" spans="1:10" x14ac:dyDescent="0.2">
      <c r="A518" s="524"/>
      <c r="B518" s="525"/>
      <c r="C518" s="525"/>
      <c r="D518" s="525"/>
      <c r="E518" s="525"/>
      <c r="F518" s="525"/>
      <c r="G518" s="525"/>
      <c r="H518" s="525"/>
      <c r="I518" s="525"/>
      <c r="J518" s="526"/>
    </row>
    <row r="519" spans="1:10" x14ac:dyDescent="0.2">
      <c r="A519" s="524"/>
      <c r="B519" s="525"/>
      <c r="C519" s="525"/>
      <c r="D519" s="525"/>
      <c r="E519" s="525"/>
      <c r="F519" s="525"/>
      <c r="G519" s="525"/>
      <c r="H519" s="525"/>
      <c r="I519" s="525"/>
      <c r="J519" s="526"/>
    </row>
    <row r="520" spans="1:10" x14ac:dyDescent="0.2">
      <c r="A520" s="524"/>
      <c r="B520" s="525"/>
      <c r="C520" s="525"/>
      <c r="D520" s="525"/>
      <c r="E520" s="525"/>
      <c r="F520" s="525"/>
      <c r="G520" s="525"/>
      <c r="H520" s="525"/>
      <c r="I520" s="525"/>
      <c r="J520" s="526"/>
    </row>
    <row r="521" spans="1:10" x14ac:dyDescent="0.2">
      <c r="A521" s="524"/>
      <c r="B521" s="525"/>
      <c r="C521" s="525"/>
      <c r="D521" s="525"/>
      <c r="E521" s="525"/>
      <c r="F521" s="525"/>
      <c r="G521" s="525"/>
      <c r="H521" s="525"/>
      <c r="I521" s="525"/>
      <c r="J521" s="526"/>
    </row>
    <row r="522" spans="1:10" x14ac:dyDescent="0.2">
      <c r="A522" s="524"/>
      <c r="B522" s="525"/>
      <c r="C522" s="525"/>
      <c r="D522" s="525"/>
      <c r="E522" s="525"/>
      <c r="F522" s="525"/>
      <c r="G522" s="525"/>
      <c r="H522" s="525"/>
      <c r="I522" s="525"/>
      <c r="J522" s="526"/>
    </row>
    <row r="523" spans="1:10" x14ac:dyDescent="0.2">
      <c r="A523" s="524"/>
      <c r="B523" s="525"/>
      <c r="C523" s="525"/>
      <c r="D523" s="525"/>
      <c r="E523" s="525"/>
      <c r="F523" s="525"/>
      <c r="G523" s="525"/>
      <c r="H523" s="525"/>
      <c r="I523" s="525"/>
      <c r="J523" s="526"/>
    </row>
    <row r="524" spans="1:10" x14ac:dyDescent="0.2">
      <c r="A524" s="524"/>
      <c r="B524" s="525"/>
      <c r="C524" s="525"/>
      <c r="D524" s="525"/>
      <c r="E524" s="525"/>
      <c r="F524" s="525"/>
      <c r="G524" s="525"/>
      <c r="H524" s="525"/>
      <c r="I524" s="525"/>
      <c r="J524" s="526"/>
    </row>
    <row r="525" spans="1:10" x14ac:dyDescent="0.2">
      <c r="A525" s="524"/>
      <c r="B525" s="525"/>
      <c r="C525" s="525"/>
      <c r="D525" s="525"/>
      <c r="E525" s="525"/>
      <c r="F525" s="525"/>
      <c r="G525" s="525"/>
      <c r="H525" s="525"/>
      <c r="I525" s="525"/>
      <c r="J525" s="526"/>
    </row>
    <row r="526" spans="1:10" x14ac:dyDescent="0.2">
      <c r="A526" s="524"/>
      <c r="B526" s="525"/>
      <c r="C526" s="525"/>
      <c r="D526" s="525"/>
      <c r="E526" s="525"/>
      <c r="F526" s="525"/>
      <c r="G526" s="525"/>
      <c r="H526" s="525"/>
      <c r="I526" s="525"/>
      <c r="J526" s="526"/>
    </row>
    <row r="527" spans="1:10" x14ac:dyDescent="0.2">
      <c r="A527" s="524"/>
      <c r="B527" s="525"/>
      <c r="C527" s="525"/>
      <c r="D527" s="525"/>
      <c r="E527" s="525"/>
      <c r="F527" s="525"/>
      <c r="G527" s="525"/>
      <c r="H527" s="525"/>
      <c r="I527" s="525"/>
      <c r="J527" s="526"/>
    </row>
    <row r="528" spans="1:10" x14ac:dyDescent="0.2">
      <c r="A528" s="524"/>
      <c r="B528" s="525"/>
      <c r="C528" s="525"/>
      <c r="D528" s="525"/>
      <c r="E528" s="525"/>
      <c r="F528" s="525"/>
      <c r="G528" s="525"/>
      <c r="H528" s="525"/>
      <c r="I528" s="525"/>
      <c r="J528" s="526"/>
    </row>
    <row r="529" spans="1:10" x14ac:dyDescent="0.2">
      <c r="A529" s="524"/>
      <c r="B529" s="525"/>
      <c r="C529" s="525"/>
      <c r="D529" s="525"/>
      <c r="E529" s="525"/>
      <c r="F529" s="525"/>
      <c r="G529" s="525"/>
      <c r="H529" s="525"/>
      <c r="I529" s="525"/>
      <c r="J529" s="526"/>
    </row>
    <row r="530" spans="1:10" x14ac:dyDescent="0.2">
      <c r="A530" s="524"/>
      <c r="B530" s="525"/>
      <c r="C530" s="525"/>
      <c r="D530" s="525"/>
      <c r="E530" s="525"/>
      <c r="F530" s="525"/>
      <c r="G530" s="525"/>
      <c r="H530" s="525"/>
      <c r="I530" s="525"/>
      <c r="J530" s="526"/>
    </row>
    <row r="531" spans="1:10" x14ac:dyDescent="0.2">
      <c r="A531" s="524"/>
      <c r="B531" s="525"/>
      <c r="C531" s="525"/>
      <c r="D531" s="525"/>
      <c r="E531" s="525"/>
      <c r="F531" s="525"/>
      <c r="G531" s="525"/>
      <c r="H531" s="525"/>
      <c r="I531" s="525"/>
      <c r="J531" s="526"/>
    </row>
    <row r="532" spans="1:10" x14ac:dyDescent="0.2">
      <c r="A532" s="524"/>
      <c r="B532" s="525"/>
      <c r="C532" s="525"/>
      <c r="D532" s="525"/>
      <c r="E532" s="525"/>
      <c r="F532" s="525"/>
      <c r="G532" s="525"/>
      <c r="H532" s="525"/>
      <c r="I532" s="525"/>
      <c r="J532" s="526"/>
    </row>
    <row r="533" spans="1:10" x14ac:dyDescent="0.2">
      <c r="A533" s="524"/>
      <c r="B533" s="525"/>
      <c r="C533" s="525"/>
      <c r="D533" s="525"/>
      <c r="E533" s="525"/>
      <c r="F533" s="525"/>
      <c r="G533" s="525"/>
      <c r="H533" s="525"/>
      <c r="I533" s="525"/>
      <c r="J533" s="526"/>
    </row>
    <row r="534" spans="1:10" x14ac:dyDescent="0.2">
      <c r="A534" s="524"/>
      <c r="B534" s="525"/>
      <c r="C534" s="525"/>
      <c r="D534" s="525"/>
      <c r="E534" s="525"/>
      <c r="F534" s="525"/>
      <c r="G534" s="525"/>
      <c r="H534" s="525"/>
      <c r="I534" s="525"/>
      <c r="J534" s="526"/>
    </row>
    <row r="535" spans="1:10" x14ac:dyDescent="0.2">
      <c r="A535" s="524"/>
      <c r="B535" s="525"/>
      <c r="C535" s="525"/>
      <c r="D535" s="525"/>
      <c r="E535" s="525"/>
      <c r="F535" s="525"/>
      <c r="G535" s="525"/>
      <c r="H535" s="525"/>
      <c r="I535" s="525"/>
      <c r="J535" s="526"/>
    </row>
    <row r="536" spans="1:10" x14ac:dyDescent="0.2">
      <c r="A536" s="524"/>
      <c r="B536" s="525"/>
      <c r="C536" s="525"/>
      <c r="D536" s="525"/>
      <c r="E536" s="525"/>
      <c r="F536" s="525"/>
      <c r="G536" s="525"/>
      <c r="H536" s="525"/>
      <c r="I536" s="525"/>
      <c r="J536" s="526"/>
    </row>
    <row r="537" spans="1:10" x14ac:dyDescent="0.2">
      <c r="A537" s="524"/>
      <c r="B537" s="525"/>
      <c r="C537" s="525"/>
      <c r="D537" s="525"/>
      <c r="E537" s="525"/>
      <c r="F537" s="525"/>
      <c r="G537" s="525"/>
      <c r="H537" s="525"/>
      <c r="I537" s="525"/>
      <c r="J537" s="526"/>
    </row>
    <row r="538" spans="1:10" x14ac:dyDescent="0.2">
      <c r="A538" s="524"/>
      <c r="B538" s="525"/>
      <c r="C538" s="525"/>
      <c r="D538" s="525"/>
      <c r="E538" s="525"/>
      <c r="F538" s="525"/>
      <c r="G538" s="525"/>
      <c r="H538" s="525"/>
      <c r="I538" s="525"/>
      <c r="J538" s="526"/>
    </row>
    <row r="539" spans="1:10" x14ac:dyDescent="0.2">
      <c r="A539" s="524"/>
      <c r="B539" s="525"/>
      <c r="C539" s="525"/>
      <c r="D539" s="525"/>
      <c r="E539" s="525"/>
      <c r="F539" s="525"/>
      <c r="G539" s="525"/>
      <c r="H539" s="525"/>
      <c r="I539" s="525"/>
      <c r="J539" s="526"/>
    </row>
    <row r="540" spans="1:10" x14ac:dyDescent="0.2">
      <c r="A540" s="524"/>
      <c r="B540" s="525"/>
      <c r="C540" s="525"/>
      <c r="D540" s="525"/>
      <c r="E540" s="525"/>
      <c r="F540" s="525"/>
      <c r="G540" s="525"/>
      <c r="H540" s="525"/>
      <c r="I540" s="525"/>
      <c r="J540" s="526"/>
    </row>
    <row r="541" spans="1:10" x14ac:dyDescent="0.2">
      <c r="A541" s="524"/>
      <c r="B541" s="525"/>
      <c r="C541" s="525"/>
      <c r="D541" s="525"/>
      <c r="E541" s="525"/>
      <c r="F541" s="525"/>
      <c r="G541" s="525"/>
      <c r="H541" s="525"/>
      <c r="I541" s="525"/>
      <c r="J541" s="526"/>
    </row>
    <row r="542" spans="1:10" x14ac:dyDescent="0.2">
      <c r="A542" s="524"/>
      <c r="B542" s="525"/>
      <c r="C542" s="525"/>
      <c r="D542" s="525"/>
      <c r="E542" s="525"/>
      <c r="F542" s="525"/>
      <c r="G542" s="525"/>
      <c r="H542" s="525"/>
      <c r="I542" s="525"/>
      <c r="J542" s="526"/>
    </row>
    <row r="543" spans="1:10" x14ac:dyDescent="0.2">
      <c r="A543" s="524"/>
      <c r="B543" s="525"/>
      <c r="C543" s="525"/>
      <c r="D543" s="525"/>
      <c r="E543" s="525"/>
      <c r="F543" s="525"/>
      <c r="G543" s="525"/>
      <c r="H543" s="525"/>
      <c r="I543" s="525"/>
      <c r="J543" s="526"/>
    </row>
    <row r="544" spans="1:10" x14ac:dyDescent="0.2">
      <c r="A544" s="527"/>
      <c r="B544" s="528"/>
      <c r="C544" s="528"/>
      <c r="D544" s="528"/>
      <c r="E544" s="528"/>
      <c r="F544" s="528"/>
      <c r="G544" s="528"/>
      <c r="H544" s="528"/>
      <c r="I544" s="528"/>
      <c r="J544" s="529"/>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Shasta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3"/>
      <c r="C549" s="503"/>
      <c r="D549" s="504"/>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5" t="s">
        <v>808</v>
      </c>
      <c r="B551" s="496"/>
      <c r="C551" s="496"/>
      <c r="D551" s="497"/>
      <c r="E551" s="486"/>
      <c r="F551" s="487"/>
      <c r="G551" s="487"/>
      <c r="H551" s="487"/>
      <c r="I551" s="487"/>
      <c r="J551" s="488"/>
    </row>
    <row r="552" spans="1:10" ht="13.15" customHeight="1" x14ac:dyDescent="0.2">
      <c r="A552" s="58"/>
      <c r="B552" s="59"/>
      <c r="C552" s="59"/>
      <c r="D552" s="59"/>
      <c r="E552" s="559" t="s">
        <v>535</v>
      </c>
      <c r="F552" s="559"/>
      <c r="G552" s="559" t="s">
        <v>533</v>
      </c>
      <c r="H552" s="559"/>
      <c r="I552" s="560" t="s">
        <v>849</v>
      </c>
      <c r="J552" s="561"/>
    </row>
    <row r="553" spans="1:10" x14ac:dyDescent="0.2">
      <c r="A553" s="457" t="s">
        <v>527</v>
      </c>
      <c r="B553" s="458"/>
      <c r="C553" s="458"/>
      <c r="D553" s="459"/>
      <c r="E553" s="555"/>
      <c r="F553" s="556"/>
      <c r="G553" s="555"/>
      <c r="H553" s="556"/>
      <c r="I553" s="557"/>
      <c r="J553" s="558"/>
    </row>
    <row r="554" spans="1:10" x14ac:dyDescent="0.2">
      <c r="A554" s="462" t="s">
        <v>528</v>
      </c>
      <c r="B554" s="463"/>
      <c r="C554" s="463"/>
      <c r="D554" s="464"/>
      <c r="E554" s="543"/>
      <c r="F554" s="544"/>
      <c r="G554" s="545"/>
      <c r="H554" s="546"/>
      <c r="I554" s="549"/>
      <c r="J554" s="550"/>
    </row>
    <row r="555" spans="1:10" x14ac:dyDescent="0.2">
      <c r="A555" s="457" t="s">
        <v>529</v>
      </c>
      <c r="B555" s="458"/>
      <c r="C555" s="458"/>
      <c r="D555" s="459"/>
      <c r="E555" s="555"/>
      <c r="F555" s="556"/>
      <c r="G555" s="555"/>
      <c r="H555" s="556"/>
      <c r="I555" s="557"/>
      <c r="J555" s="558"/>
    </row>
    <row r="556" spans="1:10" x14ac:dyDescent="0.2">
      <c r="A556" s="462" t="s">
        <v>530</v>
      </c>
      <c r="B556" s="463"/>
      <c r="C556" s="463"/>
      <c r="D556" s="464"/>
      <c r="E556" s="543"/>
      <c r="F556" s="544"/>
      <c r="G556" s="545"/>
      <c r="H556" s="546"/>
      <c r="I556" s="549"/>
      <c r="J556" s="550"/>
    </row>
    <row r="557" spans="1:10" x14ac:dyDescent="0.2">
      <c r="A557" s="457" t="s">
        <v>531</v>
      </c>
      <c r="B557" s="458"/>
      <c r="C557" s="458"/>
      <c r="D557" s="459"/>
      <c r="E557" s="555"/>
      <c r="F557" s="556"/>
      <c r="G557" s="555"/>
      <c r="H557" s="556"/>
      <c r="I557" s="557"/>
      <c r="J557" s="558"/>
    </row>
    <row r="558" spans="1:10" x14ac:dyDescent="0.2">
      <c r="A558" s="462" t="s">
        <v>532</v>
      </c>
      <c r="B558" s="463"/>
      <c r="C558" s="463"/>
      <c r="D558" s="464"/>
      <c r="E558" s="543"/>
      <c r="F558" s="544"/>
      <c r="G558" s="545"/>
      <c r="H558" s="546"/>
      <c r="I558" s="549"/>
      <c r="J558" s="550"/>
    </row>
    <row r="559" spans="1:10" x14ac:dyDescent="0.2">
      <c r="A559" s="457" t="s">
        <v>537</v>
      </c>
      <c r="B559" s="458"/>
      <c r="C559" s="458"/>
      <c r="D559" s="459"/>
      <c r="E559" s="551"/>
      <c r="F559" s="552"/>
      <c r="G559" s="551"/>
      <c r="H559" s="552"/>
      <c r="I559" s="553"/>
      <c r="J559" s="554"/>
    </row>
    <row r="560" spans="1:10" x14ac:dyDescent="0.2">
      <c r="A560" s="445"/>
      <c r="B560" s="446"/>
      <c r="C560" s="446"/>
      <c r="D560" s="447"/>
      <c r="E560" s="543"/>
      <c r="F560" s="544"/>
      <c r="G560" s="545"/>
      <c r="H560" s="546"/>
      <c r="I560" s="545"/>
      <c r="J560" s="546"/>
    </row>
    <row r="561" spans="1:10" x14ac:dyDescent="0.2">
      <c r="A561" s="445"/>
      <c r="B561" s="446"/>
      <c r="C561" s="446"/>
      <c r="D561" s="447"/>
      <c r="E561" s="543"/>
      <c r="F561" s="544"/>
      <c r="G561" s="545"/>
      <c r="H561" s="546"/>
      <c r="I561" s="545"/>
      <c r="J561" s="546"/>
    </row>
    <row r="562" spans="1:10" x14ac:dyDescent="0.2">
      <c r="A562" s="445"/>
      <c r="B562" s="446"/>
      <c r="C562" s="446"/>
      <c r="D562" s="447"/>
      <c r="E562" s="543"/>
      <c r="F562" s="544"/>
      <c r="G562" s="545"/>
      <c r="H562" s="546"/>
      <c r="I562" s="545"/>
      <c r="J562" s="546"/>
    </row>
    <row r="563" spans="1:10" x14ac:dyDescent="0.2">
      <c r="A563" s="450" t="s">
        <v>534</v>
      </c>
      <c r="B563" s="451"/>
      <c r="C563" s="451"/>
      <c r="D563" s="452"/>
      <c r="E563" s="547">
        <f>SUM(E553:E562)</f>
        <v>0</v>
      </c>
      <c r="F563" s="548"/>
      <c r="G563" s="547">
        <f>SUM(G553:G562)</f>
        <v>0</v>
      </c>
      <c r="H563" s="548"/>
      <c r="I563" s="547">
        <f>SUM(I553:I562)</f>
        <v>0</v>
      </c>
      <c r="J563" s="548"/>
    </row>
    <row r="564" spans="1:10" ht="13.15" customHeight="1" x14ac:dyDescent="0.2">
      <c r="A564" s="454" t="s">
        <v>861</v>
      </c>
      <c r="B564" s="537"/>
      <c r="C564" s="537"/>
      <c r="D564" s="537"/>
      <c r="E564" s="537"/>
      <c r="F564" s="537"/>
      <c r="G564" s="537"/>
      <c r="H564" s="537"/>
      <c r="I564" s="537"/>
      <c r="J564" s="538"/>
    </row>
    <row r="565" spans="1:10" ht="13.15" customHeight="1" x14ac:dyDescent="0.2">
      <c r="A565" s="431" t="s">
        <v>862</v>
      </c>
      <c r="B565" s="539"/>
      <c r="C565" s="539"/>
      <c r="D565" s="539"/>
      <c r="E565" s="539"/>
      <c r="F565" s="539"/>
      <c r="G565" s="539"/>
      <c r="H565" s="539"/>
      <c r="I565" s="539"/>
      <c r="J565" s="540"/>
    </row>
    <row r="566" spans="1:10" ht="13.15" customHeight="1" x14ac:dyDescent="0.2">
      <c r="A566" s="431" t="s">
        <v>863</v>
      </c>
      <c r="B566" s="539"/>
      <c r="C566" s="539"/>
      <c r="D566" s="539"/>
      <c r="E566" s="539"/>
      <c r="F566" s="539"/>
      <c r="G566" s="539"/>
      <c r="H566" s="539"/>
      <c r="I566" s="539"/>
      <c r="J566" s="540"/>
    </row>
    <row r="567" spans="1:10" ht="13.15" customHeight="1" x14ac:dyDescent="0.2">
      <c r="A567" s="434" t="s">
        <v>864</v>
      </c>
      <c r="B567" s="541"/>
      <c r="C567" s="541"/>
      <c r="D567" s="541"/>
      <c r="E567" s="541"/>
      <c r="F567" s="541"/>
      <c r="G567" s="541"/>
      <c r="H567" s="541"/>
      <c r="I567" s="541"/>
      <c r="J567" s="542"/>
    </row>
    <row r="568" spans="1:10" x14ac:dyDescent="0.2">
      <c r="A568" s="521"/>
      <c r="B568" s="522"/>
      <c r="C568" s="522"/>
      <c r="D568" s="522"/>
      <c r="E568" s="522"/>
      <c r="F568" s="522"/>
      <c r="G568" s="522"/>
      <c r="H568" s="522"/>
      <c r="I568" s="522"/>
      <c r="J568" s="523"/>
    </row>
    <row r="569" spans="1:10" x14ac:dyDescent="0.2">
      <c r="A569" s="524"/>
      <c r="B569" s="525"/>
      <c r="C569" s="525"/>
      <c r="D569" s="525"/>
      <c r="E569" s="525"/>
      <c r="F569" s="525"/>
      <c r="G569" s="525"/>
      <c r="H569" s="525"/>
      <c r="I569" s="525"/>
      <c r="J569" s="526"/>
    </row>
    <row r="570" spans="1:10" x14ac:dyDescent="0.2">
      <c r="A570" s="524"/>
      <c r="B570" s="525"/>
      <c r="C570" s="525"/>
      <c r="D570" s="525"/>
      <c r="E570" s="525"/>
      <c r="F570" s="525"/>
      <c r="G570" s="525"/>
      <c r="H570" s="525"/>
      <c r="I570" s="525"/>
      <c r="J570" s="526"/>
    </row>
    <row r="571" spans="1:10" x14ac:dyDescent="0.2">
      <c r="A571" s="524"/>
      <c r="B571" s="525"/>
      <c r="C571" s="525"/>
      <c r="D571" s="525"/>
      <c r="E571" s="525"/>
      <c r="F571" s="525"/>
      <c r="G571" s="525"/>
      <c r="H571" s="525"/>
      <c r="I571" s="525"/>
      <c r="J571" s="526"/>
    </row>
    <row r="572" spans="1:10" x14ac:dyDescent="0.2">
      <c r="A572" s="524"/>
      <c r="B572" s="525"/>
      <c r="C572" s="525"/>
      <c r="D572" s="525"/>
      <c r="E572" s="525"/>
      <c r="F572" s="525"/>
      <c r="G572" s="525"/>
      <c r="H572" s="525"/>
      <c r="I572" s="525"/>
      <c r="J572" s="526"/>
    </row>
    <row r="573" spans="1:10" x14ac:dyDescent="0.2">
      <c r="A573" s="524"/>
      <c r="B573" s="525"/>
      <c r="C573" s="525"/>
      <c r="D573" s="525"/>
      <c r="E573" s="525"/>
      <c r="F573" s="525"/>
      <c r="G573" s="525"/>
      <c r="H573" s="525"/>
      <c r="I573" s="525"/>
      <c r="J573" s="526"/>
    </row>
    <row r="574" spans="1:10" x14ac:dyDescent="0.2">
      <c r="A574" s="524"/>
      <c r="B574" s="525"/>
      <c r="C574" s="525"/>
      <c r="D574" s="525"/>
      <c r="E574" s="525"/>
      <c r="F574" s="525"/>
      <c r="G574" s="525"/>
      <c r="H574" s="525"/>
      <c r="I574" s="525"/>
      <c r="J574" s="526"/>
    </row>
    <row r="575" spans="1:10" x14ac:dyDescent="0.2">
      <c r="A575" s="524"/>
      <c r="B575" s="525"/>
      <c r="C575" s="525"/>
      <c r="D575" s="525"/>
      <c r="E575" s="525"/>
      <c r="F575" s="525"/>
      <c r="G575" s="525"/>
      <c r="H575" s="525"/>
      <c r="I575" s="525"/>
      <c r="J575" s="526"/>
    </row>
    <row r="576" spans="1:10" x14ac:dyDescent="0.2">
      <c r="A576" s="524"/>
      <c r="B576" s="525"/>
      <c r="C576" s="525"/>
      <c r="D576" s="525"/>
      <c r="E576" s="525"/>
      <c r="F576" s="525"/>
      <c r="G576" s="525"/>
      <c r="H576" s="525"/>
      <c r="I576" s="525"/>
      <c r="J576" s="526"/>
    </row>
    <row r="577" spans="1:10" x14ac:dyDescent="0.2">
      <c r="A577" s="524"/>
      <c r="B577" s="525"/>
      <c r="C577" s="525"/>
      <c r="D577" s="525"/>
      <c r="E577" s="525"/>
      <c r="F577" s="525"/>
      <c r="G577" s="525"/>
      <c r="H577" s="525"/>
      <c r="I577" s="525"/>
      <c r="J577" s="526"/>
    </row>
    <row r="578" spans="1:10" x14ac:dyDescent="0.2">
      <c r="A578" s="524"/>
      <c r="B578" s="525"/>
      <c r="C578" s="525"/>
      <c r="D578" s="525"/>
      <c r="E578" s="525"/>
      <c r="F578" s="525"/>
      <c r="G578" s="525"/>
      <c r="H578" s="525"/>
      <c r="I578" s="525"/>
      <c r="J578" s="526"/>
    </row>
    <row r="579" spans="1:10" x14ac:dyDescent="0.2">
      <c r="A579" s="524"/>
      <c r="B579" s="525"/>
      <c r="C579" s="525"/>
      <c r="D579" s="525"/>
      <c r="E579" s="525"/>
      <c r="F579" s="525"/>
      <c r="G579" s="525"/>
      <c r="H579" s="525"/>
      <c r="I579" s="525"/>
      <c r="J579" s="526"/>
    </row>
    <row r="580" spans="1:10" x14ac:dyDescent="0.2">
      <c r="A580" s="524"/>
      <c r="B580" s="525"/>
      <c r="C580" s="525"/>
      <c r="D580" s="525"/>
      <c r="E580" s="525"/>
      <c r="F580" s="525"/>
      <c r="G580" s="525"/>
      <c r="H580" s="525"/>
      <c r="I580" s="525"/>
      <c r="J580" s="526"/>
    </row>
    <row r="581" spans="1:10" x14ac:dyDescent="0.2">
      <c r="A581" s="524"/>
      <c r="B581" s="525"/>
      <c r="C581" s="525"/>
      <c r="D581" s="525"/>
      <c r="E581" s="525"/>
      <c r="F581" s="525"/>
      <c r="G581" s="525"/>
      <c r="H581" s="525"/>
      <c r="I581" s="525"/>
      <c r="J581" s="526"/>
    </row>
    <row r="582" spans="1:10" x14ac:dyDescent="0.2">
      <c r="A582" s="524"/>
      <c r="B582" s="525"/>
      <c r="C582" s="525"/>
      <c r="D582" s="525"/>
      <c r="E582" s="525"/>
      <c r="F582" s="525"/>
      <c r="G582" s="525"/>
      <c r="H582" s="525"/>
      <c r="I582" s="525"/>
      <c r="J582" s="526"/>
    </row>
    <row r="583" spans="1:10" x14ac:dyDescent="0.2">
      <c r="A583" s="524"/>
      <c r="B583" s="525"/>
      <c r="C583" s="525"/>
      <c r="D583" s="525"/>
      <c r="E583" s="525"/>
      <c r="F583" s="525"/>
      <c r="G583" s="525"/>
      <c r="H583" s="525"/>
      <c r="I583" s="525"/>
      <c r="J583" s="526"/>
    </row>
    <row r="584" spans="1:10" x14ac:dyDescent="0.2">
      <c r="A584" s="524"/>
      <c r="B584" s="525"/>
      <c r="C584" s="525"/>
      <c r="D584" s="525"/>
      <c r="E584" s="525"/>
      <c r="F584" s="525"/>
      <c r="G584" s="525"/>
      <c r="H584" s="525"/>
      <c r="I584" s="525"/>
      <c r="J584" s="526"/>
    </row>
    <row r="585" spans="1:10" x14ac:dyDescent="0.2">
      <c r="A585" s="524"/>
      <c r="B585" s="525"/>
      <c r="C585" s="525"/>
      <c r="D585" s="525"/>
      <c r="E585" s="525"/>
      <c r="F585" s="525"/>
      <c r="G585" s="525"/>
      <c r="H585" s="525"/>
      <c r="I585" s="525"/>
      <c r="J585" s="526"/>
    </row>
    <row r="586" spans="1:10" x14ac:dyDescent="0.2">
      <c r="A586" s="524"/>
      <c r="B586" s="525"/>
      <c r="C586" s="525"/>
      <c r="D586" s="525"/>
      <c r="E586" s="525"/>
      <c r="F586" s="525"/>
      <c r="G586" s="525"/>
      <c r="H586" s="525"/>
      <c r="I586" s="525"/>
      <c r="J586" s="526"/>
    </row>
    <row r="587" spans="1:10" x14ac:dyDescent="0.2">
      <c r="A587" s="524"/>
      <c r="B587" s="525"/>
      <c r="C587" s="525"/>
      <c r="D587" s="525"/>
      <c r="E587" s="525"/>
      <c r="F587" s="525"/>
      <c r="G587" s="525"/>
      <c r="H587" s="525"/>
      <c r="I587" s="525"/>
      <c r="J587" s="526"/>
    </row>
    <row r="588" spans="1:10" x14ac:dyDescent="0.2">
      <c r="A588" s="524"/>
      <c r="B588" s="525"/>
      <c r="C588" s="525"/>
      <c r="D588" s="525"/>
      <c r="E588" s="525"/>
      <c r="F588" s="525"/>
      <c r="G588" s="525"/>
      <c r="H588" s="525"/>
      <c r="I588" s="525"/>
      <c r="J588" s="526"/>
    </row>
    <row r="589" spans="1:10" x14ac:dyDescent="0.2">
      <c r="A589" s="524"/>
      <c r="B589" s="525"/>
      <c r="C589" s="525"/>
      <c r="D589" s="525"/>
      <c r="E589" s="525"/>
      <c r="F589" s="525"/>
      <c r="G589" s="525"/>
      <c r="H589" s="525"/>
      <c r="I589" s="525"/>
      <c r="J589" s="526"/>
    </row>
    <row r="590" spans="1:10" x14ac:dyDescent="0.2">
      <c r="A590" s="524"/>
      <c r="B590" s="525"/>
      <c r="C590" s="525"/>
      <c r="D590" s="525"/>
      <c r="E590" s="525"/>
      <c r="F590" s="525"/>
      <c r="G590" s="525"/>
      <c r="H590" s="525"/>
      <c r="I590" s="525"/>
      <c r="J590" s="526"/>
    </row>
    <row r="591" spans="1:10" x14ac:dyDescent="0.2">
      <c r="A591" s="524"/>
      <c r="B591" s="525"/>
      <c r="C591" s="525"/>
      <c r="D591" s="525"/>
      <c r="E591" s="525"/>
      <c r="F591" s="525"/>
      <c r="G591" s="525"/>
      <c r="H591" s="525"/>
      <c r="I591" s="525"/>
      <c r="J591" s="526"/>
    </row>
    <row r="592" spans="1:10" x14ac:dyDescent="0.2">
      <c r="A592" s="524"/>
      <c r="B592" s="525"/>
      <c r="C592" s="525"/>
      <c r="D592" s="525"/>
      <c r="E592" s="525"/>
      <c r="F592" s="525"/>
      <c r="G592" s="525"/>
      <c r="H592" s="525"/>
      <c r="I592" s="525"/>
      <c r="J592" s="526"/>
    </row>
    <row r="593" spans="1:10" x14ac:dyDescent="0.2">
      <c r="A593" s="524"/>
      <c r="B593" s="525"/>
      <c r="C593" s="525"/>
      <c r="D593" s="525"/>
      <c r="E593" s="525"/>
      <c r="F593" s="525"/>
      <c r="G593" s="525"/>
      <c r="H593" s="525"/>
      <c r="I593" s="525"/>
      <c r="J593" s="526"/>
    </row>
    <row r="594" spans="1:10" x14ac:dyDescent="0.2">
      <c r="A594" s="524"/>
      <c r="B594" s="525"/>
      <c r="C594" s="525"/>
      <c r="D594" s="525"/>
      <c r="E594" s="525"/>
      <c r="F594" s="525"/>
      <c r="G594" s="525"/>
      <c r="H594" s="525"/>
      <c r="I594" s="525"/>
      <c r="J594" s="526"/>
    </row>
    <row r="595" spans="1:10" x14ac:dyDescent="0.2">
      <c r="A595" s="524"/>
      <c r="B595" s="525"/>
      <c r="C595" s="525"/>
      <c r="D595" s="525"/>
      <c r="E595" s="525"/>
      <c r="F595" s="525"/>
      <c r="G595" s="525"/>
      <c r="H595" s="525"/>
      <c r="I595" s="525"/>
      <c r="J595" s="526"/>
    </row>
    <row r="596" spans="1:10" x14ac:dyDescent="0.2">
      <c r="A596" s="524"/>
      <c r="B596" s="525"/>
      <c r="C596" s="525"/>
      <c r="D596" s="525"/>
      <c r="E596" s="525"/>
      <c r="F596" s="525"/>
      <c r="G596" s="525"/>
      <c r="H596" s="525"/>
      <c r="I596" s="525"/>
      <c r="J596" s="526"/>
    </row>
    <row r="597" spans="1:10" x14ac:dyDescent="0.2">
      <c r="A597" s="524"/>
      <c r="B597" s="525"/>
      <c r="C597" s="525"/>
      <c r="D597" s="525"/>
      <c r="E597" s="525"/>
      <c r="F597" s="525"/>
      <c r="G597" s="525"/>
      <c r="H597" s="525"/>
      <c r="I597" s="525"/>
      <c r="J597" s="526"/>
    </row>
    <row r="598" spans="1:10" x14ac:dyDescent="0.2">
      <c r="A598" s="527"/>
      <c r="B598" s="528"/>
      <c r="C598" s="528"/>
      <c r="D598" s="528"/>
      <c r="E598" s="528"/>
      <c r="F598" s="528"/>
      <c r="G598" s="528"/>
      <c r="H598" s="528"/>
      <c r="I598" s="528"/>
      <c r="J598" s="529"/>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Shasta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2" t="s">
        <v>808</v>
      </c>
      <c r="B605" s="513"/>
      <c r="C605" s="513"/>
      <c r="D605" s="513"/>
      <c r="E605" s="486"/>
      <c r="F605" s="487"/>
      <c r="G605" s="487"/>
      <c r="H605" s="487"/>
      <c r="I605" s="487"/>
      <c r="J605" s="488"/>
    </row>
    <row r="606" spans="1:10" x14ac:dyDescent="0.2">
      <c r="A606" s="58"/>
      <c r="B606" s="59"/>
      <c r="C606" s="59"/>
      <c r="D606" s="59"/>
      <c r="E606" s="536" t="s">
        <v>535</v>
      </c>
      <c r="F606" s="490"/>
      <c r="G606" s="536" t="s">
        <v>533</v>
      </c>
      <c r="H606" s="490"/>
      <c r="I606" s="491" t="s">
        <v>849</v>
      </c>
      <c r="J606" s="492"/>
    </row>
    <row r="607" spans="1:10" x14ac:dyDescent="0.2">
      <c r="A607" s="518" t="s">
        <v>527</v>
      </c>
      <c r="B607" s="518"/>
      <c r="C607" s="518"/>
      <c r="D607" s="518"/>
      <c r="E607" s="466"/>
      <c r="F607" s="466"/>
      <c r="G607" s="466"/>
      <c r="H607" s="466"/>
      <c r="I607" s="467"/>
      <c r="J607" s="467"/>
    </row>
    <row r="608" spans="1:10" x14ac:dyDescent="0.2">
      <c r="A608" s="514" t="s">
        <v>528</v>
      </c>
      <c r="B608" s="514"/>
      <c r="C608" s="514"/>
      <c r="D608" s="514"/>
      <c r="E608" s="448"/>
      <c r="F608" s="448"/>
      <c r="G608" s="449"/>
      <c r="H608" s="449"/>
      <c r="I608" s="465"/>
      <c r="J608" s="465"/>
    </row>
    <row r="609" spans="1:10" x14ac:dyDescent="0.2">
      <c r="A609" s="518" t="s">
        <v>529</v>
      </c>
      <c r="B609" s="518"/>
      <c r="C609" s="518"/>
      <c r="D609" s="518"/>
      <c r="E609" s="466"/>
      <c r="F609" s="466"/>
      <c r="G609" s="466"/>
      <c r="H609" s="466"/>
      <c r="I609" s="467"/>
      <c r="J609" s="467"/>
    </row>
    <row r="610" spans="1:10" x14ac:dyDescent="0.2">
      <c r="A610" s="514" t="s">
        <v>530</v>
      </c>
      <c r="B610" s="514"/>
      <c r="C610" s="514"/>
      <c r="D610" s="514"/>
      <c r="E610" s="448"/>
      <c r="F610" s="448"/>
      <c r="G610" s="449"/>
      <c r="H610" s="449"/>
      <c r="I610" s="465"/>
      <c r="J610" s="465"/>
    </row>
    <row r="611" spans="1:10" x14ac:dyDescent="0.2">
      <c r="A611" s="518" t="s">
        <v>531</v>
      </c>
      <c r="B611" s="518"/>
      <c r="C611" s="518"/>
      <c r="D611" s="518"/>
      <c r="E611" s="466"/>
      <c r="F611" s="466"/>
      <c r="G611" s="466"/>
      <c r="H611" s="466"/>
      <c r="I611" s="467"/>
      <c r="J611" s="467"/>
    </row>
    <row r="612" spans="1:10" x14ac:dyDescent="0.2">
      <c r="A612" s="514" t="s">
        <v>532</v>
      </c>
      <c r="B612" s="514"/>
      <c r="C612" s="514"/>
      <c r="D612" s="514"/>
      <c r="E612" s="448"/>
      <c r="F612" s="448"/>
      <c r="G612" s="449"/>
      <c r="H612" s="449"/>
      <c r="I612" s="465"/>
      <c r="J612" s="465"/>
    </row>
    <row r="613" spans="1:10" x14ac:dyDescent="0.2">
      <c r="A613" s="518" t="s">
        <v>537</v>
      </c>
      <c r="B613" s="518"/>
      <c r="C613" s="518"/>
      <c r="D613" s="518"/>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30" t="s">
        <v>534</v>
      </c>
      <c r="B617" s="530"/>
      <c r="C617" s="530"/>
      <c r="D617" s="530"/>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1"/>
      <c r="B622" s="522"/>
      <c r="C622" s="522"/>
      <c r="D622" s="522"/>
      <c r="E622" s="522"/>
      <c r="F622" s="522"/>
      <c r="G622" s="522"/>
      <c r="H622" s="522"/>
      <c r="I622" s="522"/>
      <c r="J622" s="523"/>
    </row>
    <row r="623" spans="1:10" x14ac:dyDescent="0.2">
      <c r="A623" s="524"/>
      <c r="B623" s="525"/>
      <c r="C623" s="525"/>
      <c r="D623" s="525"/>
      <c r="E623" s="525"/>
      <c r="F623" s="525"/>
      <c r="G623" s="525"/>
      <c r="H623" s="525"/>
      <c r="I623" s="525"/>
      <c r="J623" s="526"/>
    </row>
    <row r="624" spans="1:10" x14ac:dyDescent="0.2">
      <c r="A624" s="524"/>
      <c r="B624" s="525"/>
      <c r="C624" s="525"/>
      <c r="D624" s="525"/>
      <c r="E624" s="525"/>
      <c r="F624" s="525"/>
      <c r="G624" s="525"/>
      <c r="H624" s="525"/>
      <c r="I624" s="525"/>
      <c r="J624" s="526"/>
    </row>
    <row r="625" spans="1:10" x14ac:dyDescent="0.2">
      <c r="A625" s="524"/>
      <c r="B625" s="525"/>
      <c r="C625" s="525"/>
      <c r="D625" s="525"/>
      <c r="E625" s="525"/>
      <c r="F625" s="525"/>
      <c r="G625" s="525"/>
      <c r="H625" s="525"/>
      <c r="I625" s="525"/>
      <c r="J625" s="526"/>
    </row>
    <row r="626" spans="1:10" x14ac:dyDescent="0.2">
      <c r="A626" s="524"/>
      <c r="B626" s="525"/>
      <c r="C626" s="525"/>
      <c r="D626" s="525"/>
      <c r="E626" s="525"/>
      <c r="F626" s="525"/>
      <c r="G626" s="525"/>
      <c r="H626" s="525"/>
      <c r="I626" s="525"/>
      <c r="J626" s="526"/>
    </row>
    <row r="627" spans="1:10" x14ac:dyDescent="0.2">
      <c r="A627" s="524"/>
      <c r="B627" s="525"/>
      <c r="C627" s="525"/>
      <c r="D627" s="525"/>
      <c r="E627" s="525"/>
      <c r="F627" s="525"/>
      <c r="G627" s="525"/>
      <c r="H627" s="525"/>
      <c r="I627" s="525"/>
      <c r="J627" s="526"/>
    </row>
    <row r="628" spans="1:10" x14ac:dyDescent="0.2">
      <c r="A628" s="524"/>
      <c r="B628" s="525"/>
      <c r="C628" s="525"/>
      <c r="D628" s="525"/>
      <c r="E628" s="525"/>
      <c r="F628" s="525"/>
      <c r="G628" s="525"/>
      <c r="H628" s="525"/>
      <c r="I628" s="525"/>
      <c r="J628" s="526"/>
    </row>
    <row r="629" spans="1:10" x14ac:dyDescent="0.2">
      <c r="A629" s="524"/>
      <c r="B629" s="525"/>
      <c r="C629" s="525"/>
      <c r="D629" s="525"/>
      <c r="E629" s="525"/>
      <c r="F629" s="525"/>
      <c r="G629" s="525"/>
      <c r="H629" s="525"/>
      <c r="I629" s="525"/>
      <c r="J629" s="526"/>
    </row>
    <row r="630" spans="1:10" x14ac:dyDescent="0.2">
      <c r="A630" s="524"/>
      <c r="B630" s="525"/>
      <c r="C630" s="525"/>
      <c r="D630" s="525"/>
      <c r="E630" s="525"/>
      <c r="F630" s="525"/>
      <c r="G630" s="525"/>
      <c r="H630" s="525"/>
      <c r="I630" s="525"/>
      <c r="J630" s="526"/>
    </row>
    <row r="631" spans="1:10" x14ac:dyDescent="0.2">
      <c r="A631" s="524"/>
      <c r="B631" s="525"/>
      <c r="C631" s="525"/>
      <c r="D631" s="525"/>
      <c r="E631" s="525"/>
      <c r="F631" s="525"/>
      <c r="G631" s="525"/>
      <c r="H631" s="525"/>
      <c r="I631" s="525"/>
      <c r="J631" s="526"/>
    </row>
    <row r="632" spans="1:10" x14ac:dyDescent="0.2">
      <c r="A632" s="524"/>
      <c r="B632" s="525"/>
      <c r="C632" s="525"/>
      <c r="D632" s="525"/>
      <c r="E632" s="525"/>
      <c r="F632" s="525"/>
      <c r="G632" s="525"/>
      <c r="H632" s="525"/>
      <c r="I632" s="525"/>
      <c r="J632" s="526"/>
    </row>
    <row r="633" spans="1:10" x14ac:dyDescent="0.2">
      <c r="A633" s="524"/>
      <c r="B633" s="525"/>
      <c r="C633" s="525"/>
      <c r="D633" s="525"/>
      <c r="E633" s="525"/>
      <c r="F633" s="525"/>
      <c r="G633" s="525"/>
      <c r="H633" s="525"/>
      <c r="I633" s="525"/>
      <c r="J633" s="526"/>
    </row>
    <row r="634" spans="1:10" x14ac:dyDescent="0.2">
      <c r="A634" s="524"/>
      <c r="B634" s="525"/>
      <c r="C634" s="525"/>
      <c r="D634" s="525"/>
      <c r="E634" s="525"/>
      <c r="F634" s="525"/>
      <c r="G634" s="525"/>
      <c r="H634" s="525"/>
      <c r="I634" s="525"/>
      <c r="J634" s="526"/>
    </row>
    <row r="635" spans="1:10" x14ac:dyDescent="0.2">
      <c r="A635" s="524"/>
      <c r="B635" s="525"/>
      <c r="C635" s="525"/>
      <c r="D635" s="525"/>
      <c r="E635" s="525"/>
      <c r="F635" s="525"/>
      <c r="G635" s="525"/>
      <c r="H635" s="525"/>
      <c r="I635" s="525"/>
      <c r="J635" s="526"/>
    </row>
    <row r="636" spans="1:10" x14ac:dyDescent="0.2">
      <c r="A636" s="524"/>
      <c r="B636" s="525"/>
      <c r="C636" s="525"/>
      <c r="D636" s="525"/>
      <c r="E636" s="525"/>
      <c r="F636" s="525"/>
      <c r="G636" s="525"/>
      <c r="H636" s="525"/>
      <c r="I636" s="525"/>
      <c r="J636" s="526"/>
    </row>
    <row r="637" spans="1:10" x14ac:dyDescent="0.2">
      <c r="A637" s="524"/>
      <c r="B637" s="525"/>
      <c r="C637" s="525"/>
      <c r="D637" s="525"/>
      <c r="E637" s="525"/>
      <c r="F637" s="525"/>
      <c r="G637" s="525"/>
      <c r="H637" s="525"/>
      <c r="I637" s="525"/>
      <c r="J637" s="526"/>
    </row>
    <row r="638" spans="1:10" x14ac:dyDescent="0.2">
      <c r="A638" s="524"/>
      <c r="B638" s="525"/>
      <c r="C638" s="525"/>
      <c r="D638" s="525"/>
      <c r="E638" s="525"/>
      <c r="F638" s="525"/>
      <c r="G638" s="525"/>
      <c r="H638" s="525"/>
      <c r="I638" s="525"/>
      <c r="J638" s="526"/>
    </row>
    <row r="639" spans="1:10" x14ac:dyDescent="0.2">
      <c r="A639" s="524"/>
      <c r="B639" s="525"/>
      <c r="C639" s="525"/>
      <c r="D639" s="525"/>
      <c r="E639" s="525"/>
      <c r="F639" s="525"/>
      <c r="G639" s="525"/>
      <c r="H639" s="525"/>
      <c r="I639" s="525"/>
      <c r="J639" s="526"/>
    </row>
    <row r="640" spans="1:10" x14ac:dyDescent="0.2">
      <c r="A640" s="524"/>
      <c r="B640" s="525"/>
      <c r="C640" s="525"/>
      <c r="D640" s="525"/>
      <c r="E640" s="525"/>
      <c r="F640" s="525"/>
      <c r="G640" s="525"/>
      <c r="H640" s="525"/>
      <c r="I640" s="525"/>
      <c r="J640" s="526"/>
    </row>
    <row r="641" spans="1:10" x14ac:dyDescent="0.2">
      <c r="A641" s="524"/>
      <c r="B641" s="525"/>
      <c r="C641" s="525"/>
      <c r="D641" s="525"/>
      <c r="E641" s="525"/>
      <c r="F641" s="525"/>
      <c r="G641" s="525"/>
      <c r="H641" s="525"/>
      <c r="I641" s="525"/>
      <c r="J641" s="526"/>
    </row>
    <row r="642" spans="1:10" x14ac:dyDescent="0.2">
      <c r="A642" s="524"/>
      <c r="B642" s="525"/>
      <c r="C642" s="525"/>
      <c r="D642" s="525"/>
      <c r="E642" s="525"/>
      <c r="F642" s="525"/>
      <c r="G642" s="525"/>
      <c r="H642" s="525"/>
      <c r="I642" s="525"/>
      <c r="J642" s="526"/>
    </row>
    <row r="643" spans="1:10" x14ac:dyDescent="0.2">
      <c r="A643" s="524"/>
      <c r="B643" s="525"/>
      <c r="C643" s="525"/>
      <c r="D643" s="525"/>
      <c r="E643" s="525"/>
      <c r="F643" s="525"/>
      <c r="G643" s="525"/>
      <c r="H643" s="525"/>
      <c r="I643" s="525"/>
      <c r="J643" s="526"/>
    </row>
    <row r="644" spans="1:10" x14ac:dyDescent="0.2">
      <c r="A644" s="524"/>
      <c r="B644" s="525"/>
      <c r="C644" s="525"/>
      <c r="D644" s="525"/>
      <c r="E644" s="525"/>
      <c r="F644" s="525"/>
      <c r="G644" s="525"/>
      <c r="H644" s="525"/>
      <c r="I644" s="525"/>
      <c r="J644" s="526"/>
    </row>
    <row r="645" spans="1:10" x14ac:dyDescent="0.2">
      <c r="A645" s="524"/>
      <c r="B645" s="525"/>
      <c r="C645" s="525"/>
      <c r="D645" s="525"/>
      <c r="E645" s="525"/>
      <c r="F645" s="525"/>
      <c r="G645" s="525"/>
      <c r="H645" s="525"/>
      <c r="I645" s="525"/>
      <c r="J645" s="526"/>
    </row>
    <row r="646" spans="1:10" x14ac:dyDescent="0.2">
      <c r="A646" s="524"/>
      <c r="B646" s="525"/>
      <c r="C646" s="525"/>
      <c r="D646" s="525"/>
      <c r="E646" s="525"/>
      <c r="F646" s="525"/>
      <c r="G646" s="525"/>
      <c r="H646" s="525"/>
      <c r="I646" s="525"/>
      <c r="J646" s="526"/>
    </row>
    <row r="647" spans="1:10" x14ac:dyDescent="0.2">
      <c r="A647" s="524"/>
      <c r="B647" s="525"/>
      <c r="C647" s="525"/>
      <c r="D647" s="525"/>
      <c r="E647" s="525"/>
      <c r="F647" s="525"/>
      <c r="G647" s="525"/>
      <c r="H647" s="525"/>
      <c r="I647" s="525"/>
      <c r="J647" s="526"/>
    </row>
    <row r="648" spans="1:10" x14ac:dyDescent="0.2">
      <c r="A648" s="524"/>
      <c r="B648" s="525"/>
      <c r="C648" s="525"/>
      <c r="D648" s="525"/>
      <c r="E648" s="525"/>
      <c r="F648" s="525"/>
      <c r="G648" s="525"/>
      <c r="H648" s="525"/>
      <c r="I648" s="525"/>
      <c r="J648" s="526"/>
    </row>
    <row r="649" spans="1:10" x14ac:dyDescent="0.2">
      <c r="A649" s="524"/>
      <c r="B649" s="525"/>
      <c r="C649" s="525"/>
      <c r="D649" s="525"/>
      <c r="E649" s="525"/>
      <c r="F649" s="525"/>
      <c r="G649" s="525"/>
      <c r="H649" s="525"/>
      <c r="I649" s="525"/>
      <c r="J649" s="526"/>
    </row>
    <row r="650" spans="1:10" x14ac:dyDescent="0.2">
      <c r="A650" s="524"/>
      <c r="B650" s="525"/>
      <c r="C650" s="525"/>
      <c r="D650" s="525"/>
      <c r="E650" s="525"/>
      <c r="F650" s="525"/>
      <c r="G650" s="525"/>
      <c r="H650" s="525"/>
      <c r="I650" s="525"/>
      <c r="J650" s="526"/>
    </row>
    <row r="651" spans="1:10" x14ac:dyDescent="0.2">
      <c r="A651" s="524"/>
      <c r="B651" s="525"/>
      <c r="C651" s="525"/>
      <c r="D651" s="525"/>
      <c r="E651" s="525"/>
      <c r="F651" s="525"/>
      <c r="G651" s="525"/>
      <c r="H651" s="525"/>
      <c r="I651" s="525"/>
      <c r="J651" s="526"/>
    </row>
    <row r="652" spans="1:10" x14ac:dyDescent="0.2">
      <c r="A652" s="527"/>
      <c r="B652" s="528"/>
      <c r="C652" s="528"/>
      <c r="D652" s="528"/>
      <c r="E652" s="528"/>
      <c r="F652" s="528"/>
      <c r="G652" s="528"/>
      <c r="H652" s="528"/>
      <c r="I652" s="528"/>
      <c r="J652" s="529"/>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Shasta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2" t="s">
        <v>808</v>
      </c>
      <c r="B659" s="513"/>
      <c r="C659" s="513"/>
      <c r="D659" s="513"/>
      <c r="E659" s="486"/>
      <c r="F659" s="487"/>
      <c r="G659" s="487"/>
      <c r="H659" s="487"/>
      <c r="I659" s="487"/>
      <c r="J659" s="488"/>
    </row>
    <row r="660" spans="1:10" x14ac:dyDescent="0.2">
      <c r="A660" s="58"/>
      <c r="B660" s="59"/>
      <c r="C660" s="59"/>
      <c r="D660" s="59"/>
      <c r="E660" s="536" t="s">
        <v>535</v>
      </c>
      <c r="F660" s="490"/>
      <c r="G660" s="536" t="s">
        <v>533</v>
      </c>
      <c r="H660" s="490"/>
      <c r="I660" s="491" t="s">
        <v>849</v>
      </c>
      <c r="J660" s="492"/>
    </row>
    <row r="661" spans="1:10" x14ac:dyDescent="0.2">
      <c r="A661" s="518" t="s">
        <v>527</v>
      </c>
      <c r="B661" s="518"/>
      <c r="C661" s="518"/>
      <c r="D661" s="518"/>
      <c r="E661" s="466"/>
      <c r="F661" s="466"/>
      <c r="G661" s="466"/>
      <c r="H661" s="466"/>
      <c r="I661" s="467"/>
      <c r="J661" s="467"/>
    </row>
    <row r="662" spans="1:10" x14ac:dyDescent="0.2">
      <c r="A662" s="514" t="s">
        <v>528</v>
      </c>
      <c r="B662" s="514"/>
      <c r="C662" s="514"/>
      <c r="D662" s="514"/>
      <c r="E662" s="448"/>
      <c r="F662" s="448"/>
      <c r="G662" s="449"/>
      <c r="H662" s="449"/>
      <c r="I662" s="465"/>
      <c r="J662" s="465"/>
    </row>
    <row r="663" spans="1:10" x14ac:dyDescent="0.2">
      <c r="A663" s="518" t="s">
        <v>529</v>
      </c>
      <c r="B663" s="518"/>
      <c r="C663" s="518"/>
      <c r="D663" s="518"/>
      <c r="E663" s="466"/>
      <c r="F663" s="466"/>
      <c r="G663" s="466"/>
      <c r="H663" s="466"/>
      <c r="I663" s="467"/>
      <c r="J663" s="467"/>
    </row>
    <row r="664" spans="1:10" x14ac:dyDescent="0.2">
      <c r="A664" s="514" t="s">
        <v>530</v>
      </c>
      <c r="B664" s="514"/>
      <c r="C664" s="514"/>
      <c r="D664" s="514"/>
      <c r="E664" s="448"/>
      <c r="F664" s="448"/>
      <c r="G664" s="449"/>
      <c r="H664" s="449"/>
      <c r="I664" s="465"/>
      <c r="J664" s="465"/>
    </row>
    <row r="665" spans="1:10" x14ac:dyDescent="0.2">
      <c r="A665" s="518" t="s">
        <v>531</v>
      </c>
      <c r="B665" s="518"/>
      <c r="C665" s="518"/>
      <c r="D665" s="518"/>
      <c r="E665" s="466"/>
      <c r="F665" s="466"/>
      <c r="G665" s="466"/>
      <c r="H665" s="466"/>
      <c r="I665" s="467"/>
      <c r="J665" s="467"/>
    </row>
    <row r="666" spans="1:10" x14ac:dyDescent="0.2">
      <c r="A666" s="514" t="s">
        <v>532</v>
      </c>
      <c r="B666" s="514"/>
      <c r="C666" s="514"/>
      <c r="D666" s="514"/>
      <c r="E666" s="448"/>
      <c r="F666" s="448"/>
      <c r="G666" s="449"/>
      <c r="H666" s="449"/>
      <c r="I666" s="465"/>
      <c r="J666" s="465"/>
    </row>
    <row r="667" spans="1:10" x14ac:dyDescent="0.2">
      <c r="A667" s="518" t="s">
        <v>537</v>
      </c>
      <c r="B667" s="518"/>
      <c r="C667" s="518"/>
      <c r="D667" s="518"/>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30" t="s">
        <v>534</v>
      </c>
      <c r="B671" s="530"/>
      <c r="C671" s="530"/>
      <c r="D671" s="530"/>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1"/>
      <c r="B676" s="522"/>
      <c r="C676" s="522"/>
      <c r="D676" s="522"/>
      <c r="E676" s="522"/>
      <c r="F676" s="522"/>
      <c r="G676" s="522"/>
      <c r="H676" s="522"/>
      <c r="I676" s="522"/>
      <c r="J676" s="523"/>
    </row>
    <row r="677" spans="1:10" x14ac:dyDescent="0.2">
      <c r="A677" s="524"/>
      <c r="B677" s="525"/>
      <c r="C677" s="525"/>
      <c r="D677" s="525"/>
      <c r="E677" s="525"/>
      <c r="F677" s="525"/>
      <c r="G677" s="525"/>
      <c r="H677" s="525"/>
      <c r="I677" s="525"/>
      <c r="J677" s="526"/>
    </row>
    <row r="678" spans="1:10" x14ac:dyDescent="0.2">
      <c r="A678" s="524"/>
      <c r="B678" s="525"/>
      <c r="C678" s="525"/>
      <c r="D678" s="525"/>
      <c r="E678" s="525"/>
      <c r="F678" s="525"/>
      <c r="G678" s="525"/>
      <c r="H678" s="525"/>
      <c r="I678" s="525"/>
      <c r="J678" s="526"/>
    </row>
    <row r="679" spans="1:10" x14ac:dyDescent="0.2">
      <c r="A679" s="524"/>
      <c r="B679" s="525"/>
      <c r="C679" s="525"/>
      <c r="D679" s="525"/>
      <c r="E679" s="525"/>
      <c r="F679" s="525"/>
      <c r="G679" s="525"/>
      <c r="H679" s="525"/>
      <c r="I679" s="525"/>
      <c r="J679" s="526"/>
    </row>
    <row r="680" spans="1:10" x14ac:dyDescent="0.2">
      <c r="A680" s="524"/>
      <c r="B680" s="525"/>
      <c r="C680" s="525"/>
      <c r="D680" s="525"/>
      <c r="E680" s="525"/>
      <c r="F680" s="525"/>
      <c r="G680" s="525"/>
      <c r="H680" s="525"/>
      <c r="I680" s="525"/>
      <c r="J680" s="526"/>
    </row>
    <row r="681" spans="1:10" x14ac:dyDescent="0.2">
      <c r="A681" s="524"/>
      <c r="B681" s="525"/>
      <c r="C681" s="525"/>
      <c r="D681" s="525"/>
      <c r="E681" s="525"/>
      <c r="F681" s="525"/>
      <c r="G681" s="525"/>
      <c r="H681" s="525"/>
      <c r="I681" s="525"/>
      <c r="J681" s="526"/>
    </row>
    <row r="682" spans="1:10" x14ac:dyDescent="0.2">
      <c r="A682" s="524"/>
      <c r="B682" s="525"/>
      <c r="C682" s="525"/>
      <c r="D682" s="525"/>
      <c r="E682" s="525"/>
      <c r="F682" s="525"/>
      <c r="G682" s="525"/>
      <c r="H682" s="525"/>
      <c r="I682" s="525"/>
      <c r="J682" s="526"/>
    </row>
    <row r="683" spans="1:10" x14ac:dyDescent="0.2">
      <c r="A683" s="524"/>
      <c r="B683" s="525"/>
      <c r="C683" s="525"/>
      <c r="D683" s="525"/>
      <c r="E683" s="525"/>
      <c r="F683" s="525"/>
      <c r="G683" s="525"/>
      <c r="H683" s="525"/>
      <c r="I683" s="525"/>
      <c r="J683" s="526"/>
    </row>
    <row r="684" spans="1:10" x14ac:dyDescent="0.2">
      <c r="A684" s="524"/>
      <c r="B684" s="525"/>
      <c r="C684" s="525"/>
      <c r="D684" s="525"/>
      <c r="E684" s="525"/>
      <c r="F684" s="525"/>
      <c r="G684" s="525"/>
      <c r="H684" s="525"/>
      <c r="I684" s="525"/>
      <c r="J684" s="526"/>
    </row>
    <row r="685" spans="1:10" x14ac:dyDescent="0.2">
      <c r="A685" s="524"/>
      <c r="B685" s="525"/>
      <c r="C685" s="525"/>
      <c r="D685" s="525"/>
      <c r="E685" s="525"/>
      <c r="F685" s="525"/>
      <c r="G685" s="525"/>
      <c r="H685" s="525"/>
      <c r="I685" s="525"/>
      <c r="J685" s="526"/>
    </row>
    <row r="686" spans="1:10" x14ac:dyDescent="0.2">
      <c r="A686" s="524"/>
      <c r="B686" s="525"/>
      <c r="C686" s="525"/>
      <c r="D686" s="525"/>
      <c r="E686" s="525"/>
      <c r="F686" s="525"/>
      <c r="G686" s="525"/>
      <c r="H686" s="525"/>
      <c r="I686" s="525"/>
      <c r="J686" s="526"/>
    </row>
    <row r="687" spans="1:10" x14ac:dyDescent="0.2">
      <c r="A687" s="524"/>
      <c r="B687" s="525"/>
      <c r="C687" s="525"/>
      <c r="D687" s="525"/>
      <c r="E687" s="525"/>
      <c r="F687" s="525"/>
      <c r="G687" s="525"/>
      <c r="H687" s="525"/>
      <c r="I687" s="525"/>
      <c r="J687" s="526"/>
    </row>
    <row r="688" spans="1:10" x14ac:dyDescent="0.2">
      <c r="A688" s="524"/>
      <c r="B688" s="525"/>
      <c r="C688" s="525"/>
      <c r="D688" s="525"/>
      <c r="E688" s="525"/>
      <c r="F688" s="525"/>
      <c r="G688" s="525"/>
      <c r="H688" s="525"/>
      <c r="I688" s="525"/>
      <c r="J688" s="526"/>
    </row>
    <row r="689" spans="1:10" x14ac:dyDescent="0.2">
      <c r="A689" s="524"/>
      <c r="B689" s="525"/>
      <c r="C689" s="525"/>
      <c r="D689" s="525"/>
      <c r="E689" s="525"/>
      <c r="F689" s="525"/>
      <c r="G689" s="525"/>
      <c r="H689" s="525"/>
      <c r="I689" s="525"/>
      <c r="J689" s="526"/>
    </row>
    <row r="690" spans="1:10" x14ac:dyDescent="0.2">
      <c r="A690" s="524"/>
      <c r="B690" s="525"/>
      <c r="C690" s="525"/>
      <c r="D690" s="525"/>
      <c r="E690" s="525"/>
      <c r="F690" s="525"/>
      <c r="G690" s="525"/>
      <c r="H690" s="525"/>
      <c r="I690" s="525"/>
      <c r="J690" s="526"/>
    </row>
    <row r="691" spans="1:10" x14ac:dyDescent="0.2">
      <c r="A691" s="524"/>
      <c r="B691" s="525"/>
      <c r="C691" s="525"/>
      <c r="D691" s="525"/>
      <c r="E691" s="525"/>
      <c r="F691" s="525"/>
      <c r="G691" s="525"/>
      <c r="H691" s="525"/>
      <c r="I691" s="525"/>
      <c r="J691" s="526"/>
    </row>
    <row r="692" spans="1:10" x14ac:dyDescent="0.2">
      <c r="A692" s="524"/>
      <c r="B692" s="525"/>
      <c r="C692" s="525"/>
      <c r="D692" s="525"/>
      <c r="E692" s="525"/>
      <c r="F692" s="525"/>
      <c r="G692" s="525"/>
      <c r="H692" s="525"/>
      <c r="I692" s="525"/>
      <c r="J692" s="526"/>
    </row>
    <row r="693" spans="1:10" x14ac:dyDescent="0.2">
      <c r="A693" s="524"/>
      <c r="B693" s="525"/>
      <c r="C693" s="525"/>
      <c r="D693" s="525"/>
      <c r="E693" s="525"/>
      <c r="F693" s="525"/>
      <c r="G693" s="525"/>
      <c r="H693" s="525"/>
      <c r="I693" s="525"/>
      <c r="J693" s="526"/>
    </row>
    <row r="694" spans="1:10" x14ac:dyDescent="0.2">
      <c r="A694" s="524"/>
      <c r="B694" s="525"/>
      <c r="C694" s="525"/>
      <c r="D694" s="525"/>
      <c r="E694" s="525"/>
      <c r="F694" s="525"/>
      <c r="G694" s="525"/>
      <c r="H694" s="525"/>
      <c r="I694" s="525"/>
      <c r="J694" s="526"/>
    </row>
    <row r="695" spans="1:10" x14ac:dyDescent="0.2">
      <c r="A695" s="524"/>
      <c r="B695" s="525"/>
      <c r="C695" s="525"/>
      <c r="D695" s="525"/>
      <c r="E695" s="525"/>
      <c r="F695" s="525"/>
      <c r="G695" s="525"/>
      <c r="H695" s="525"/>
      <c r="I695" s="525"/>
      <c r="J695" s="526"/>
    </row>
    <row r="696" spans="1:10" x14ac:dyDescent="0.2">
      <c r="A696" s="524"/>
      <c r="B696" s="525"/>
      <c r="C696" s="525"/>
      <c r="D696" s="525"/>
      <c r="E696" s="525"/>
      <c r="F696" s="525"/>
      <c r="G696" s="525"/>
      <c r="H696" s="525"/>
      <c r="I696" s="525"/>
      <c r="J696" s="526"/>
    </row>
    <row r="697" spans="1:10" x14ac:dyDescent="0.2">
      <c r="A697" s="524"/>
      <c r="B697" s="525"/>
      <c r="C697" s="525"/>
      <c r="D697" s="525"/>
      <c r="E697" s="525"/>
      <c r="F697" s="525"/>
      <c r="G697" s="525"/>
      <c r="H697" s="525"/>
      <c r="I697" s="525"/>
      <c r="J697" s="526"/>
    </row>
    <row r="698" spans="1:10" x14ac:dyDescent="0.2">
      <c r="A698" s="524"/>
      <c r="B698" s="525"/>
      <c r="C698" s="525"/>
      <c r="D698" s="525"/>
      <c r="E698" s="525"/>
      <c r="F698" s="525"/>
      <c r="G698" s="525"/>
      <c r="H698" s="525"/>
      <c r="I698" s="525"/>
      <c r="J698" s="526"/>
    </row>
    <row r="699" spans="1:10" x14ac:dyDescent="0.2">
      <c r="A699" s="524"/>
      <c r="B699" s="525"/>
      <c r="C699" s="525"/>
      <c r="D699" s="525"/>
      <c r="E699" s="525"/>
      <c r="F699" s="525"/>
      <c r="G699" s="525"/>
      <c r="H699" s="525"/>
      <c r="I699" s="525"/>
      <c r="J699" s="526"/>
    </row>
    <row r="700" spans="1:10" x14ac:dyDescent="0.2">
      <c r="A700" s="524"/>
      <c r="B700" s="525"/>
      <c r="C700" s="525"/>
      <c r="D700" s="525"/>
      <c r="E700" s="525"/>
      <c r="F700" s="525"/>
      <c r="G700" s="525"/>
      <c r="H700" s="525"/>
      <c r="I700" s="525"/>
      <c r="J700" s="526"/>
    </row>
    <row r="701" spans="1:10" x14ac:dyDescent="0.2">
      <c r="A701" s="524"/>
      <c r="B701" s="525"/>
      <c r="C701" s="525"/>
      <c r="D701" s="525"/>
      <c r="E701" s="525"/>
      <c r="F701" s="525"/>
      <c r="G701" s="525"/>
      <c r="H701" s="525"/>
      <c r="I701" s="525"/>
      <c r="J701" s="526"/>
    </row>
    <row r="702" spans="1:10" x14ac:dyDescent="0.2">
      <c r="A702" s="524"/>
      <c r="B702" s="525"/>
      <c r="C702" s="525"/>
      <c r="D702" s="525"/>
      <c r="E702" s="525"/>
      <c r="F702" s="525"/>
      <c r="G702" s="525"/>
      <c r="H702" s="525"/>
      <c r="I702" s="525"/>
      <c r="J702" s="526"/>
    </row>
    <row r="703" spans="1:10" x14ac:dyDescent="0.2">
      <c r="A703" s="524"/>
      <c r="B703" s="525"/>
      <c r="C703" s="525"/>
      <c r="D703" s="525"/>
      <c r="E703" s="525"/>
      <c r="F703" s="525"/>
      <c r="G703" s="525"/>
      <c r="H703" s="525"/>
      <c r="I703" s="525"/>
      <c r="J703" s="526"/>
    </row>
    <row r="704" spans="1:10" x14ac:dyDescent="0.2">
      <c r="A704" s="524"/>
      <c r="B704" s="525"/>
      <c r="C704" s="525"/>
      <c r="D704" s="525"/>
      <c r="E704" s="525"/>
      <c r="F704" s="525"/>
      <c r="G704" s="525"/>
      <c r="H704" s="525"/>
      <c r="I704" s="525"/>
      <c r="J704" s="526"/>
    </row>
    <row r="705" spans="1:10" x14ac:dyDescent="0.2">
      <c r="A705" s="524"/>
      <c r="B705" s="525"/>
      <c r="C705" s="525"/>
      <c r="D705" s="525"/>
      <c r="E705" s="525"/>
      <c r="F705" s="525"/>
      <c r="G705" s="525"/>
      <c r="H705" s="525"/>
      <c r="I705" s="525"/>
      <c r="J705" s="526"/>
    </row>
    <row r="706" spans="1:10" x14ac:dyDescent="0.2">
      <c r="A706" s="527"/>
      <c r="B706" s="528"/>
      <c r="C706" s="528"/>
      <c r="D706" s="528"/>
      <c r="E706" s="528"/>
      <c r="F706" s="528"/>
      <c r="G706" s="528"/>
      <c r="H706" s="528"/>
      <c r="I706" s="528"/>
      <c r="J706" s="529"/>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Shasta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2" t="s">
        <v>808</v>
      </c>
      <c r="B713" s="513"/>
      <c r="C713" s="513"/>
      <c r="D713" s="513"/>
      <c r="E713" s="486"/>
      <c r="F713" s="487"/>
      <c r="G713" s="487"/>
      <c r="H713" s="487"/>
      <c r="I713" s="487"/>
      <c r="J713" s="488"/>
    </row>
    <row r="714" spans="1:10" x14ac:dyDescent="0.2">
      <c r="A714" s="58"/>
      <c r="B714" s="59"/>
      <c r="C714" s="59"/>
      <c r="D714" s="59"/>
      <c r="E714" s="536" t="s">
        <v>535</v>
      </c>
      <c r="F714" s="490"/>
      <c r="G714" s="536" t="s">
        <v>533</v>
      </c>
      <c r="H714" s="490"/>
      <c r="I714" s="491" t="s">
        <v>849</v>
      </c>
      <c r="J714" s="492"/>
    </row>
    <row r="715" spans="1:10" x14ac:dyDescent="0.2">
      <c r="A715" s="518" t="s">
        <v>527</v>
      </c>
      <c r="B715" s="518"/>
      <c r="C715" s="518"/>
      <c r="D715" s="518"/>
      <c r="E715" s="466"/>
      <c r="F715" s="466"/>
      <c r="G715" s="466"/>
      <c r="H715" s="466"/>
      <c r="I715" s="467"/>
      <c r="J715" s="467"/>
    </row>
    <row r="716" spans="1:10" x14ac:dyDescent="0.2">
      <c r="A716" s="514" t="s">
        <v>528</v>
      </c>
      <c r="B716" s="514"/>
      <c r="C716" s="514"/>
      <c r="D716" s="514"/>
      <c r="E716" s="448"/>
      <c r="F716" s="448"/>
      <c r="G716" s="449"/>
      <c r="H716" s="449"/>
      <c r="I716" s="465"/>
      <c r="J716" s="465"/>
    </row>
    <row r="717" spans="1:10" x14ac:dyDescent="0.2">
      <c r="A717" s="518" t="s">
        <v>529</v>
      </c>
      <c r="B717" s="518"/>
      <c r="C717" s="518"/>
      <c r="D717" s="518"/>
      <c r="E717" s="466"/>
      <c r="F717" s="466"/>
      <c r="G717" s="466"/>
      <c r="H717" s="466"/>
      <c r="I717" s="467"/>
      <c r="J717" s="467"/>
    </row>
    <row r="718" spans="1:10" x14ac:dyDescent="0.2">
      <c r="A718" s="514" t="s">
        <v>530</v>
      </c>
      <c r="B718" s="514"/>
      <c r="C718" s="514"/>
      <c r="D718" s="514"/>
      <c r="E718" s="448"/>
      <c r="F718" s="448"/>
      <c r="G718" s="449"/>
      <c r="H718" s="449"/>
      <c r="I718" s="465"/>
      <c r="J718" s="465"/>
    </row>
    <row r="719" spans="1:10" x14ac:dyDescent="0.2">
      <c r="A719" s="518" t="s">
        <v>531</v>
      </c>
      <c r="B719" s="518"/>
      <c r="C719" s="518"/>
      <c r="D719" s="518"/>
      <c r="E719" s="466"/>
      <c r="F719" s="466"/>
      <c r="G719" s="466"/>
      <c r="H719" s="466"/>
      <c r="I719" s="467"/>
      <c r="J719" s="467"/>
    </row>
    <row r="720" spans="1:10" x14ac:dyDescent="0.2">
      <c r="A720" s="514" t="s">
        <v>532</v>
      </c>
      <c r="B720" s="514"/>
      <c r="C720" s="514"/>
      <c r="D720" s="514"/>
      <c r="E720" s="448"/>
      <c r="F720" s="448"/>
      <c r="G720" s="449"/>
      <c r="H720" s="449"/>
      <c r="I720" s="465"/>
      <c r="J720" s="465"/>
    </row>
    <row r="721" spans="1:10" x14ac:dyDescent="0.2">
      <c r="A721" s="518" t="s">
        <v>537</v>
      </c>
      <c r="B721" s="518"/>
      <c r="C721" s="518"/>
      <c r="D721" s="518"/>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30" t="s">
        <v>534</v>
      </c>
      <c r="B725" s="530"/>
      <c r="C725" s="530"/>
      <c r="D725" s="530"/>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1"/>
      <c r="B730" s="522"/>
      <c r="C730" s="522"/>
      <c r="D730" s="522"/>
      <c r="E730" s="522"/>
      <c r="F730" s="522"/>
      <c r="G730" s="522"/>
      <c r="H730" s="522"/>
      <c r="I730" s="522"/>
      <c r="J730" s="523"/>
    </row>
    <row r="731" spans="1:10" x14ac:dyDescent="0.2">
      <c r="A731" s="524"/>
      <c r="B731" s="525"/>
      <c r="C731" s="525"/>
      <c r="D731" s="525"/>
      <c r="E731" s="525"/>
      <c r="F731" s="525"/>
      <c r="G731" s="525"/>
      <c r="H731" s="525"/>
      <c r="I731" s="525"/>
      <c r="J731" s="526"/>
    </row>
    <row r="732" spans="1:10" x14ac:dyDescent="0.2">
      <c r="A732" s="524"/>
      <c r="B732" s="525"/>
      <c r="C732" s="525"/>
      <c r="D732" s="525"/>
      <c r="E732" s="525"/>
      <c r="F732" s="525"/>
      <c r="G732" s="525"/>
      <c r="H732" s="525"/>
      <c r="I732" s="525"/>
      <c r="J732" s="526"/>
    </row>
    <row r="733" spans="1:10" x14ac:dyDescent="0.2">
      <c r="A733" s="524"/>
      <c r="B733" s="525"/>
      <c r="C733" s="525"/>
      <c r="D733" s="525"/>
      <c r="E733" s="525"/>
      <c r="F733" s="525"/>
      <c r="G733" s="525"/>
      <c r="H733" s="525"/>
      <c r="I733" s="525"/>
      <c r="J733" s="526"/>
    </row>
    <row r="734" spans="1:10" x14ac:dyDescent="0.2">
      <c r="A734" s="524"/>
      <c r="B734" s="525"/>
      <c r="C734" s="525"/>
      <c r="D734" s="525"/>
      <c r="E734" s="525"/>
      <c r="F734" s="525"/>
      <c r="G734" s="525"/>
      <c r="H734" s="525"/>
      <c r="I734" s="525"/>
      <c r="J734" s="526"/>
    </row>
    <row r="735" spans="1:10" x14ac:dyDescent="0.2">
      <c r="A735" s="524"/>
      <c r="B735" s="525"/>
      <c r="C735" s="525"/>
      <c r="D735" s="525"/>
      <c r="E735" s="525"/>
      <c r="F735" s="525"/>
      <c r="G735" s="525"/>
      <c r="H735" s="525"/>
      <c r="I735" s="525"/>
      <c r="J735" s="526"/>
    </row>
    <row r="736" spans="1:10" x14ac:dyDescent="0.2">
      <c r="A736" s="524"/>
      <c r="B736" s="525"/>
      <c r="C736" s="525"/>
      <c r="D736" s="525"/>
      <c r="E736" s="525"/>
      <c r="F736" s="525"/>
      <c r="G736" s="525"/>
      <c r="H736" s="525"/>
      <c r="I736" s="525"/>
      <c r="J736" s="526"/>
    </row>
    <row r="737" spans="1:10" x14ac:dyDescent="0.2">
      <c r="A737" s="524"/>
      <c r="B737" s="525"/>
      <c r="C737" s="525"/>
      <c r="D737" s="525"/>
      <c r="E737" s="525"/>
      <c r="F737" s="525"/>
      <c r="G737" s="525"/>
      <c r="H737" s="525"/>
      <c r="I737" s="525"/>
      <c r="J737" s="526"/>
    </row>
    <row r="738" spans="1:10" x14ac:dyDescent="0.2">
      <c r="A738" s="524"/>
      <c r="B738" s="525"/>
      <c r="C738" s="525"/>
      <c r="D738" s="525"/>
      <c r="E738" s="525"/>
      <c r="F738" s="525"/>
      <c r="G738" s="525"/>
      <c r="H738" s="525"/>
      <c r="I738" s="525"/>
      <c r="J738" s="526"/>
    </row>
    <row r="739" spans="1:10" x14ac:dyDescent="0.2">
      <c r="A739" s="524"/>
      <c r="B739" s="525"/>
      <c r="C739" s="525"/>
      <c r="D739" s="525"/>
      <c r="E739" s="525"/>
      <c r="F739" s="525"/>
      <c r="G739" s="525"/>
      <c r="H739" s="525"/>
      <c r="I739" s="525"/>
      <c r="J739" s="526"/>
    </row>
    <row r="740" spans="1:10" x14ac:dyDescent="0.2">
      <c r="A740" s="524"/>
      <c r="B740" s="525"/>
      <c r="C740" s="525"/>
      <c r="D740" s="525"/>
      <c r="E740" s="525"/>
      <c r="F740" s="525"/>
      <c r="G740" s="525"/>
      <c r="H740" s="525"/>
      <c r="I740" s="525"/>
      <c r="J740" s="526"/>
    </row>
    <row r="741" spans="1:10" x14ac:dyDescent="0.2">
      <c r="A741" s="524"/>
      <c r="B741" s="525"/>
      <c r="C741" s="525"/>
      <c r="D741" s="525"/>
      <c r="E741" s="525"/>
      <c r="F741" s="525"/>
      <c r="G741" s="525"/>
      <c r="H741" s="525"/>
      <c r="I741" s="525"/>
      <c r="J741" s="526"/>
    </row>
    <row r="742" spans="1:10" x14ac:dyDescent="0.2">
      <c r="A742" s="524"/>
      <c r="B742" s="525"/>
      <c r="C742" s="525"/>
      <c r="D742" s="525"/>
      <c r="E742" s="525"/>
      <c r="F742" s="525"/>
      <c r="G742" s="525"/>
      <c r="H742" s="525"/>
      <c r="I742" s="525"/>
      <c r="J742" s="526"/>
    </row>
    <row r="743" spans="1:10" x14ac:dyDescent="0.2">
      <c r="A743" s="524"/>
      <c r="B743" s="525"/>
      <c r="C743" s="525"/>
      <c r="D743" s="525"/>
      <c r="E743" s="525"/>
      <c r="F743" s="525"/>
      <c r="G743" s="525"/>
      <c r="H743" s="525"/>
      <c r="I743" s="525"/>
      <c r="J743" s="526"/>
    </row>
    <row r="744" spans="1:10" x14ac:dyDescent="0.2">
      <c r="A744" s="524"/>
      <c r="B744" s="525"/>
      <c r="C744" s="525"/>
      <c r="D744" s="525"/>
      <c r="E744" s="525"/>
      <c r="F744" s="525"/>
      <c r="G744" s="525"/>
      <c r="H744" s="525"/>
      <c r="I744" s="525"/>
      <c r="J744" s="526"/>
    </row>
    <row r="745" spans="1:10" x14ac:dyDescent="0.2">
      <c r="A745" s="524"/>
      <c r="B745" s="525"/>
      <c r="C745" s="525"/>
      <c r="D745" s="525"/>
      <c r="E745" s="525"/>
      <c r="F745" s="525"/>
      <c r="G745" s="525"/>
      <c r="H745" s="525"/>
      <c r="I745" s="525"/>
      <c r="J745" s="526"/>
    </row>
    <row r="746" spans="1:10" x14ac:dyDescent="0.2">
      <c r="A746" s="524"/>
      <c r="B746" s="525"/>
      <c r="C746" s="525"/>
      <c r="D746" s="525"/>
      <c r="E746" s="525"/>
      <c r="F746" s="525"/>
      <c r="G746" s="525"/>
      <c r="H746" s="525"/>
      <c r="I746" s="525"/>
      <c r="J746" s="526"/>
    </row>
    <row r="747" spans="1:10" x14ac:dyDescent="0.2">
      <c r="A747" s="524"/>
      <c r="B747" s="525"/>
      <c r="C747" s="525"/>
      <c r="D747" s="525"/>
      <c r="E747" s="525"/>
      <c r="F747" s="525"/>
      <c r="G747" s="525"/>
      <c r="H747" s="525"/>
      <c r="I747" s="525"/>
      <c r="J747" s="526"/>
    </row>
    <row r="748" spans="1:10" x14ac:dyDescent="0.2">
      <c r="A748" s="524"/>
      <c r="B748" s="525"/>
      <c r="C748" s="525"/>
      <c r="D748" s="525"/>
      <c r="E748" s="525"/>
      <c r="F748" s="525"/>
      <c r="G748" s="525"/>
      <c r="H748" s="525"/>
      <c r="I748" s="525"/>
      <c r="J748" s="526"/>
    </row>
    <row r="749" spans="1:10" x14ac:dyDescent="0.2">
      <c r="A749" s="524"/>
      <c r="B749" s="525"/>
      <c r="C749" s="525"/>
      <c r="D749" s="525"/>
      <c r="E749" s="525"/>
      <c r="F749" s="525"/>
      <c r="G749" s="525"/>
      <c r="H749" s="525"/>
      <c r="I749" s="525"/>
      <c r="J749" s="526"/>
    </row>
    <row r="750" spans="1:10" x14ac:dyDescent="0.2">
      <c r="A750" s="524"/>
      <c r="B750" s="525"/>
      <c r="C750" s="525"/>
      <c r="D750" s="525"/>
      <c r="E750" s="525"/>
      <c r="F750" s="525"/>
      <c r="G750" s="525"/>
      <c r="H750" s="525"/>
      <c r="I750" s="525"/>
      <c r="J750" s="526"/>
    </row>
    <row r="751" spans="1:10" x14ac:dyDescent="0.2">
      <c r="A751" s="524"/>
      <c r="B751" s="525"/>
      <c r="C751" s="525"/>
      <c r="D751" s="525"/>
      <c r="E751" s="525"/>
      <c r="F751" s="525"/>
      <c r="G751" s="525"/>
      <c r="H751" s="525"/>
      <c r="I751" s="525"/>
      <c r="J751" s="526"/>
    </row>
    <row r="752" spans="1:10" x14ac:dyDescent="0.2">
      <c r="A752" s="524"/>
      <c r="B752" s="525"/>
      <c r="C752" s="525"/>
      <c r="D752" s="525"/>
      <c r="E752" s="525"/>
      <c r="F752" s="525"/>
      <c r="G752" s="525"/>
      <c r="H752" s="525"/>
      <c r="I752" s="525"/>
      <c r="J752" s="526"/>
    </row>
    <row r="753" spans="1:10" x14ac:dyDescent="0.2">
      <c r="A753" s="524"/>
      <c r="B753" s="525"/>
      <c r="C753" s="525"/>
      <c r="D753" s="525"/>
      <c r="E753" s="525"/>
      <c r="F753" s="525"/>
      <c r="G753" s="525"/>
      <c r="H753" s="525"/>
      <c r="I753" s="525"/>
      <c r="J753" s="526"/>
    </row>
    <row r="754" spans="1:10" x14ac:dyDescent="0.2">
      <c r="A754" s="524"/>
      <c r="B754" s="525"/>
      <c r="C754" s="525"/>
      <c r="D754" s="525"/>
      <c r="E754" s="525"/>
      <c r="F754" s="525"/>
      <c r="G754" s="525"/>
      <c r="H754" s="525"/>
      <c r="I754" s="525"/>
      <c r="J754" s="526"/>
    </row>
    <row r="755" spans="1:10" x14ac:dyDescent="0.2">
      <c r="A755" s="524"/>
      <c r="B755" s="525"/>
      <c r="C755" s="525"/>
      <c r="D755" s="525"/>
      <c r="E755" s="525"/>
      <c r="F755" s="525"/>
      <c r="G755" s="525"/>
      <c r="H755" s="525"/>
      <c r="I755" s="525"/>
      <c r="J755" s="526"/>
    </row>
    <row r="756" spans="1:10" x14ac:dyDescent="0.2">
      <c r="A756" s="524"/>
      <c r="B756" s="525"/>
      <c r="C756" s="525"/>
      <c r="D756" s="525"/>
      <c r="E756" s="525"/>
      <c r="F756" s="525"/>
      <c r="G756" s="525"/>
      <c r="H756" s="525"/>
      <c r="I756" s="525"/>
      <c r="J756" s="526"/>
    </row>
    <row r="757" spans="1:10" x14ac:dyDescent="0.2">
      <c r="A757" s="524"/>
      <c r="B757" s="525"/>
      <c r="C757" s="525"/>
      <c r="D757" s="525"/>
      <c r="E757" s="525"/>
      <c r="F757" s="525"/>
      <c r="G757" s="525"/>
      <c r="H757" s="525"/>
      <c r="I757" s="525"/>
      <c r="J757" s="526"/>
    </row>
    <row r="758" spans="1:10" x14ac:dyDescent="0.2">
      <c r="A758" s="524"/>
      <c r="B758" s="525"/>
      <c r="C758" s="525"/>
      <c r="D758" s="525"/>
      <c r="E758" s="525"/>
      <c r="F758" s="525"/>
      <c r="G758" s="525"/>
      <c r="H758" s="525"/>
      <c r="I758" s="525"/>
      <c r="J758" s="526"/>
    </row>
    <row r="759" spans="1:10" x14ac:dyDescent="0.2">
      <c r="A759" s="524"/>
      <c r="B759" s="525"/>
      <c r="C759" s="525"/>
      <c r="D759" s="525"/>
      <c r="E759" s="525"/>
      <c r="F759" s="525"/>
      <c r="G759" s="525"/>
      <c r="H759" s="525"/>
      <c r="I759" s="525"/>
      <c r="J759" s="526"/>
    </row>
    <row r="760" spans="1:10" x14ac:dyDescent="0.2">
      <c r="A760" s="527"/>
      <c r="B760" s="528"/>
      <c r="C760" s="528"/>
      <c r="D760" s="528"/>
      <c r="E760" s="528"/>
      <c r="F760" s="528"/>
      <c r="G760" s="528"/>
      <c r="H760" s="528"/>
      <c r="I760" s="528"/>
      <c r="J760" s="529"/>
    </row>
    <row r="762" spans="1:10" ht="15.75" x14ac:dyDescent="0.25">
      <c r="A762" s="376" t="s">
        <v>848</v>
      </c>
      <c r="B762" s="377"/>
      <c r="C762" s="377"/>
      <c r="D762" s="377"/>
      <c r="E762" s="377"/>
      <c r="F762" s="377"/>
      <c r="G762" s="377"/>
      <c r="H762" s="374" t="str">
        <f>'CONTACT INFORMATION'!$A$24</f>
        <v>Shasta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2" t="s">
        <v>808</v>
      </c>
      <c r="B767" s="513"/>
      <c r="C767" s="513"/>
      <c r="D767" s="513"/>
      <c r="E767" s="486"/>
      <c r="F767" s="487"/>
      <c r="G767" s="487"/>
      <c r="H767" s="487"/>
      <c r="I767" s="487"/>
      <c r="J767" s="488"/>
    </row>
    <row r="768" spans="1:10" x14ac:dyDescent="0.2">
      <c r="A768" s="58"/>
      <c r="B768" s="59"/>
      <c r="C768" s="59"/>
      <c r="D768" s="59"/>
      <c r="E768" s="536" t="s">
        <v>535</v>
      </c>
      <c r="F768" s="490"/>
      <c r="G768" s="536" t="s">
        <v>533</v>
      </c>
      <c r="H768" s="490"/>
      <c r="I768" s="491" t="s">
        <v>849</v>
      </c>
      <c r="J768" s="492"/>
    </row>
    <row r="769" spans="1:10" x14ac:dyDescent="0.2">
      <c r="A769" s="518" t="s">
        <v>527</v>
      </c>
      <c r="B769" s="518"/>
      <c r="C769" s="518"/>
      <c r="D769" s="518"/>
      <c r="E769" s="466"/>
      <c r="F769" s="466"/>
      <c r="G769" s="466"/>
      <c r="H769" s="466"/>
      <c r="I769" s="467"/>
      <c r="J769" s="467"/>
    </row>
    <row r="770" spans="1:10" x14ac:dyDescent="0.2">
      <c r="A770" s="514" t="s">
        <v>528</v>
      </c>
      <c r="B770" s="514"/>
      <c r="C770" s="514"/>
      <c r="D770" s="514"/>
      <c r="E770" s="448"/>
      <c r="F770" s="448"/>
      <c r="G770" s="449"/>
      <c r="H770" s="449"/>
      <c r="I770" s="465"/>
      <c r="J770" s="465"/>
    </row>
    <row r="771" spans="1:10" x14ac:dyDescent="0.2">
      <c r="A771" s="518" t="s">
        <v>529</v>
      </c>
      <c r="B771" s="518"/>
      <c r="C771" s="518"/>
      <c r="D771" s="518"/>
      <c r="E771" s="466"/>
      <c r="F771" s="466"/>
      <c r="G771" s="466"/>
      <c r="H771" s="466"/>
      <c r="I771" s="467"/>
      <c r="J771" s="467"/>
    </row>
    <row r="772" spans="1:10" x14ac:dyDescent="0.2">
      <c r="A772" s="514" t="s">
        <v>530</v>
      </c>
      <c r="B772" s="514"/>
      <c r="C772" s="514"/>
      <c r="D772" s="514"/>
      <c r="E772" s="448"/>
      <c r="F772" s="448"/>
      <c r="G772" s="449"/>
      <c r="H772" s="449"/>
      <c r="I772" s="465"/>
      <c r="J772" s="465"/>
    </row>
    <row r="773" spans="1:10" x14ac:dyDescent="0.2">
      <c r="A773" s="518" t="s">
        <v>531</v>
      </c>
      <c r="B773" s="518"/>
      <c r="C773" s="518"/>
      <c r="D773" s="518"/>
      <c r="E773" s="466"/>
      <c r="F773" s="466"/>
      <c r="G773" s="466"/>
      <c r="H773" s="466"/>
      <c r="I773" s="467"/>
      <c r="J773" s="467"/>
    </row>
    <row r="774" spans="1:10" x14ac:dyDescent="0.2">
      <c r="A774" s="514" t="s">
        <v>532</v>
      </c>
      <c r="B774" s="514"/>
      <c r="C774" s="514"/>
      <c r="D774" s="514"/>
      <c r="E774" s="448"/>
      <c r="F774" s="448"/>
      <c r="G774" s="449"/>
      <c r="H774" s="449"/>
      <c r="I774" s="465"/>
      <c r="J774" s="465"/>
    </row>
    <row r="775" spans="1:10" x14ac:dyDescent="0.2">
      <c r="A775" s="518" t="s">
        <v>537</v>
      </c>
      <c r="B775" s="518"/>
      <c r="C775" s="518"/>
      <c r="D775" s="518"/>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30" t="s">
        <v>534</v>
      </c>
      <c r="B779" s="530"/>
      <c r="C779" s="530"/>
      <c r="D779" s="530"/>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1"/>
      <c r="B784" s="522"/>
      <c r="C784" s="522"/>
      <c r="D784" s="522"/>
      <c r="E784" s="522"/>
      <c r="F784" s="522"/>
      <c r="G784" s="522"/>
      <c r="H784" s="522"/>
      <c r="I784" s="522"/>
      <c r="J784" s="523"/>
    </row>
    <row r="785" spans="1:10" x14ac:dyDescent="0.2">
      <c r="A785" s="524"/>
      <c r="B785" s="525"/>
      <c r="C785" s="525"/>
      <c r="D785" s="525"/>
      <c r="E785" s="525"/>
      <c r="F785" s="525"/>
      <c r="G785" s="525"/>
      <c r="H785" s="525"/>
      <c r="I785" s="525"/>
      <c r="J785" s="526"/>
    </row>
    <row r="786" spans="1:10" x14ac:dyDescent="0.2">
      <c r="A786" s="524"/>
      <c r="B786" s="525"/>
      <c r="C786" s="525"/>
      <c r="D786" s="525"/>
      <c r="E786" s="525"/>
      <c r="F786" s="525"/>
      <c r="G786" s="525"/>
      <c r="H786" s="525"/>
      <c r="I786" s="525"/>
      <c r="J786" s="526"/>
    </row>
    <row r="787" spans="1:10" x14ac:dyDescent="0.2">
      <c r="A787" s="524"/>
      <c r="B787" s="525"/>
      <c r="C787" s="525"/>
      <c r="D787" s="525"/>
      <c r="E787" s="525"/>
      <c r="F787" s="525"/>
      <c r="G787" s="525"/>
      <c r="H787" s="525"/>
      <c r="I787" s="525"/>
      <c r="J787" s="526"/>
    </row>
    <row r="788" spans="1:10" x14ac:dyDescent="0.2">
      <c r="A788" s="524"/>
      <c r="B788" s="525"/>
      <c r="C788" s="525"/>
      <c r="D788" s="525"/>
      <c r="E788" s="525"/>
      <c r="F788" s="525"/>
      <c r="G788" s="525"/>
      <c r="H788" s="525"/>
      <c r="I788" s="525"/>
      <c r="J788" s="526"/>
    </row>
    <row r="789" spans="1:10" x14ac:dyDescent="0.2">
      <c r="A789" s="524"/>
      <c r="B789" s="525"/>
      <c r="C789" s="525"/>
      <c r="D789" s="525"/>
      <c r="E789" s="525"/>
      <c r="F789" s="525"/>
      <c r="G789" s="525"/>
      <c r="H789" s="525"/>
      <c r="I789" s="525"/>
      <c r="J789" s="526"/>
    </row>
    <row r="790" spans="1:10" x14ac:dyDescent="0.2">
      <c r="A790" s="524"/>
      <c r="B790" s="525"/>
      <c r="C790" s="525"/>
      <c r="D790" s="525"/>
      <c r="E790" s="525"/>
      <c r="F790" s="525"/>
      <c r="G790" s="525"/>
      <c r="H790" s="525"/>
      <c r="I790" s="525"/>
      <c r="J790" s="526"/>
    </row>
    <row r="791" spans="1:10" x14ac:dyDescent="0.2">
      <c r="A791" s="524"/>
      <c r="B791" s="525"/>
      <c r="C791" s="525"/>
      <c r="D791" s="525"/>
      <c r="E791" s="525"/>
      <c r="F791" s="525"/>
      <c r="G791" s="525"/>
      <c r="H791" s="525"/>
      <c r="I791" s="525"/>
      <c r="J791" s="526"/>
    </row>
    <row r="792" spans="1:10" x14ac:dyDescent="0.2">
      <c r="A792" s="524"/>
      <c r="B792" s="525"/>
      <c r="C792" s="525"/>
      <c r="D792" s="525"/>
      <c r="E792" s="525"/>
      <c r="F792" s="525"/>
      <c r="G792" s="525"/>
      <c r="H792" s="525"/>
      <c r="I792" s="525"/>
      <c r="J792" s="526"/>
    </row>
    <row r="793" spans="1:10" x14ac:dyDescent="0.2">
      <c r="A793" s="524"/>
      <c r="B793" s="525"/>
      <c r="C793" s="525"/>
      <c r="D793" s="525"/>
      <c r="E793" s="525"/>
      <c r="F793" s="525"/>
      <c r="G793" s="525"/>
      <c r="H793" s="525"/>
      <c r="I793" s="525"/>
      <c r="J793" s="526"/>
    </row>
    <row r="794" spans="1:10" x14ac:dyDescent="0.2">
      <c r="A794" s="524"/>
      <c r="B794" s="525"/>
      <c r="C794" s="525"/>
      <c r="D794" s="525"/>
      <c r="E794" s="525"/>
      <c r="F794" s="525"/>
      <c r="G794" s="525"/>
      <c r="H794" s="525"/>
      <c r="I794" s="525"/>
      <c r="J794" s="526"/>
    </row>
    <row r="795" spans="1:10" x14ac:dyDescent="0.2">
      <c r="A795" s="524"/>
      <c r="B795" s="525"/>
      <c r="C795" s="525"/>
      <c r="D795" s="525"/>
      <c r="E795" s="525"/>
      <c r="F795" s="525"/>
      <c r="G795" s="525"/>
      <c r="H795" s="525"/>
      <c r="I795" s="525"/>
      <c r="J795" s="526"/>
    </row>
    <row r="796" spans="1:10" x14ac:dyDescent="0.2">
      <c r="A796" s="524"/>
      <c r="B796" s="525"/>
      <c r="C796" s="525"/>
      <c r="D796" s="525"/>
      <c r="E796" s="525"/>
      <c r="F796" s="525"/>
      <c r="G796" s="525"/>
      <c r="H796" s="525"/>
      <c r="I796" s="525"/>
      <c r="J796" s="526"/>
    </row>
    <row r="797" spans="1:10" x14ac:dyDescent="0.2">
      <c r="A797" s="524"/>
      <c r="B797" s="525"/>
      <c r="C797" s="525"/>
      <c r="D797" s="525"/>
      <c r="E797" s="525"/>
      <c r="F797" s="525"/>
      <c r="G797" s="525"/>
      <c r="H797" s="525"/>
      <c r="I797" s="525"/>
      <c r="J797" s="526"/>
    </row>
    <row r="798" spans="1:10" x14ac:dyDescent="0.2">
      <c r="A798" s="524"/>
      <c r="B798" s="525"/>
      <c r="C798" s="525"/>
      <c r="D798" s="525"/>
      <c r="E798" s="525"/>
      <c r="F798" s="525"/>
      <c r="G798" s="525"/>
      <c r="H798" s="525"/>
      <c r="I798" s="525"/>
      <c r="J798" s="526"/>
    </row>
    <row r="799" spans="1:10" x14ac:dyDescent="0.2">
      <c r="A799" s="524"/>
      <c r="B799" s="525"/>
      <c r="C799" s="525"/>
      <c r="D799" s="525"/>
      <c r="E799" s="525"/>
      <c r="F799" s="525"/>
      <c r="G799" s="525"/>
      <c r="H799" s="525"/>
      <c r="I799" s="525"/>
      <c r="J799" s="526"/>
    </row>
    <row r="800" spans="1:10" x14ac:dyDescent="0.2">
      <c r="A800" s="524"/>
      <c r="B800" s="525"/>
      <c r="C800" s="525"/>
      <c r="D800" s="525"/>
      <c r="E800" s="525"/>
      <c r="F800" s="525"/>
      <c r="G800" s="525"/>
      <c r="H800" s="525"/>
      <c r="I800" s="525"/>
      <c r="J800" s="526"/>
    </row>
    <row r="801" spans="1:10" x14ac:dyDescent="0.2">
      <c r="A801" s="524"/>
      <c r="B801" s="525"/>
      <c r="C801" s="525"/>
      <c r="D801" s="525"/>
      <c r="E801" s="525"/>
      <c r="F801" s="525"/>
      <c r="G801" s="525"/>
      <c r="H801" s="525"/>
      <c r="I801" s="525"/>
      <c r="J801" s="526"/>
    </row>
    <row r="802" spans="1:10" x14ac:dyDescent="0.2">
      <c r="A802" s="524"/>
      <c r="B802" s="525"/>
      <c r="C802" s="525"/>
      <c r="D802" s="525"/>
      <c r="E802" s="525"/>
      <c r="F802" s="525"/>
      <c r="G802" s="525"/>
      <c r="H802" s="525"/>
      <c r="I802" s="525"/>
      <c r="J802" s="526"/>
    </row>
    <row r="803" spans="1:10" x14ac:dyDescent="0.2">
      <c r="A803" s="524"/>
      <c r="B803" s="525"/>
      <c r="C803" s="525"/>
      <c r="D803" s="525"/>
      <c r="E803" s="525"/>
      <c r="F803" s="525"/>
      <c r="G803" s="525"/>
      <c r="H803" s="525"/>
      <c r="I803" s="525"/>
      <c r="J803" s="526"/>
    </row>
    <row r="804" spans="1:10" x14ac:dyDescent="0.2">
      <c r="A804" s="524"/>
      <c r="B804" s="525"/>
      <c r="C804" s="525"/>
      <c r="D804" s="525"/>
      <c r="E804" s="525"/>
      <c r="F804" s="525"/>
      <c r="G804" s="525"/>
      <c r="H804" s="525"/>
      <c r="I804" s="525"/>
      <c r="J804" s="526"/>
    </row>
    <row r="805" spans="1:10" x14ac:dyDescent="0.2">
      <c r="A805" s="524"/>
      <c r="B805" s="525"/>
      <c r="C805" s="525"/>
      <c r="D805" s="525"/>
      <c r="E805" s="525"/>
      <c r="F805" s="525"/>
      <c r="G805" s="525"/>
      <c r="H805" s="525"/>
      <c r="I805" s="525"/>
      <c r="J805" s="526"/>
    </row>
    <row r="806" spans="1:10" x14ac:dyDescent="0.2">
      <c r="A806" s="524"/>
      <c r="B806" s="525"/>
      <c r="C806" s="525"/>
      <c r="D806" s="525"/>
      <c r="E806" s="525"/>
      <c r="F806" s="525"/>
      <c r="G806" s="525"/>
      <c r="H806" s="525"/>
      <c r="I806" s="525"/>
      <c r="J806" s="526"/>
    </row>
    <row r="807" spans="1:10" x14ac:dyDescent="0.2">
      <c r="A807" s="524"/>
      <c r="B807" s="525"/>
      <c r="C807" s="525"/>
      <c r="D807" s="525"/>
      <c r="E807" s="525"/>
      <c r="F807" s="525"/>
      <c r="G807" s="525"/>
      <c r="H807" s="525"/>
      <c r="I807" s="525"/>
      <c r="J807" s="526"/>
    </row>
    <row r="808" spans="1:10" x14ac:dyDescent="0.2">
      <c r="A808" s="524"/>
      <c r="B808" s="525"/>
      <c r="C808" s="525"/>
      <c r="D808" s="525"/>
      <c r="E808" s="525"/>
      <c r="F808" s="525"/>
      <c r="G808" s="525"/>
      <c r="H808" s="525"/>
      <c r="I808" s="525"/>
      <c r="J808" s="526"/>
    </row>
    <row r="809" spans="1:10" x14ac:dyDescent="0.2">
      <c r="A809" s="524"/>
      <c r="B809" s="525"/>
      <c r="C809" s="525"/>
      <c r="D809" s="525"/>
      <c r="E809" s="525"/>
      <c r="F809" s="525"/>
      <c r="G809" s="525"/>
      <c r="H809" s="525"/>
      <c r="I809" s="525"/>
      <c r="J809" s="526"/>
    </row>
    <row r="810" spans="1:10" x14ac:dyDescent="0.2">
      <c r="A810" s="524"/>
      <c r="B810" s="525"/>
      <c r="C810" s="525"/>
      <c r="D810" s="525"/>
      <c r="E810" s="525"/>
      <c r="F810" s="525"/>
      <c r="G810" s="525"/>
      <c r="H810" s="525"/>
      <c r="I810" s="525"/>
      <c r="J810" s="526"/>
    </row>
    <row r="811" spans="1:10" x14ac:dyDescent="0.2">
      <c r="A811" s="524"/>
      <c r="B811" s="525"/>
      <c r="C811" s="525"/>
      <c r="D811" s="525"/>
      <c r="E811" s="525"/>
      <c r="F811" s="525"/>
      <c r="G811" s="525"/>
      <c r="H811" s="525"/>
      <c r="I811" s="525"/>
      <c r="J811" s="526"/>
    </row>
    <row r="812" spans="1:10" x14ac:dyDescent="0.2">
      <c r="A812" s="524"/>
      <c r="B812" s="525"/>
      <c r="C812" s="525"/>
      <c r="D812" s="525"/>
      <c r="E812" s="525"/>
      <c r="F812" s="525"/>
      <c r="G812" s="525"/>
      <c r="H812" s="525"/>
      <c r="I812" s="525"/>
      <c r="J812" s="526"/>
    </row>
    <row r="813" spans="1:10" x14ac:dyDescent="0.2">
      <c r="A813" s="524"/>
      <c r="B813" s="525"/>
      <c r="C813" s="525"/>
      <c r="D813" s="525"/>
      <c r="E813" s="525"/>
      <c r="F813" s="525"/>
      <c r="G813" s="525"/>
      <c r="H813" s="525"/>
      <c r="I813" s="525"/>
      <c r="J813" s="526"/>
    </row>
    <row r="814" spans="1:10" x14ac:dyDescent="0.2">
      <c r="A814" s="524"/>
      <c r="B814" s="525"/>
      <c r="C814" s="525"/>
      <c r="D814" s="525"/>
      <c r="E814" s="525"/>
      <c r="F814" s="525"/>
      <c r="G814" s="525"/>
      <c r="H814" s="525"/>
      <c r="I814" s="525"/>
      <c r="J814" s="526"/>
    </row>
    <row r="815" spans="1:10" x14ac:dyDescent="0.2">
      <c r="A815" s="527"/>
      <c r="B815" s="528"/>
      <c r="C815" s="528"/>
      <c r="D815" s="528"/>
      <c r="E815" s="528"/>
      <c r="F815" s="528"/>
      <c r="G815" s="528"/>
      <c r="H815" s="528"/>
      <c r="I815" s="528"/>
      <c r="J815" s="52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5" t="s">
        <v>830</v>
      </c>
      <c r="B1" s="566"/>
      <c r="C1" s="566"/>
      <c r="D1" s="566"/>
      <c r="E1" s="566"/>
      <c r="F1" s="566"/>
      <c r="G1" s="566"/>
      <c r="H1" s="566"/>
      <c r="I1" s="566"/>
      <c r="J1" s="567"/>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4" t="str">
        <f>'CONTACT INFORMATION'!$A$24</f>
        <v>Shasta</v>
      </c>
      <c r="I3" s="574"/>
      <c r="J3" s="575"/>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8" t="s">
        <v>876</v>
      </c>
      <c r="B6" s="569"/>
      <c r="C6" s="569"/>
      <c r="D6" s="569"/>
      <c r="E6" s="569"/>
      <c r="F6" s="569"/>
      <c r="G6" s="569"/>
      <c r="H6" s="569"/>
      <c r="I6" s="569"/>
      <c r="J6" s="569"/>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5" x14ac:dyDescent="0.25">
      <c r="A10" s="572" t="s">
        <v>847</v>
      </c>
      <c r="B10" s="572"/>
      <c r="C10" s="573"/>
      <c r="D10" s="173">
        <f>'REPORT 1'!$I$16</f>
        <v>248</v>
      </c>
      <c r="E10" s="130"/>
      <c r="F10" s="39"/>
      <c r="G10" s="572" t="s">
        <v>847</v>
      </c>
      <c r="H10" s="572"/>
      <c r="I10" s="573"/>
      <c r="J10" s="174">
        <f>'REPORT 1'!$I$27</f>
        <v>248</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8" t="s">
        <v>875</v>
      </c>
      <c r="B13" s="569"/>
      <c r="C13" s="569"/>
      <c r="D13" s="569"/>
      <c r="E13" s="569"/>
      <c r="F13" s="569"/>
      <c r="G13" s="569"/>
      <c r="H13" s="569"/>
      <c r="I13" s="569"/>
      <c r="J13" s="56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5" x14ac:dyDescent="0.25">
      <c r="D17" s="173">
        <f>'REPORT 3'!$J$9</f>
        <v>78</v>
      </c>
      <c r="E17" s="39"/>
      <c r="F17" s="39"/>
      <c r="G17" s="576" t="s">
        <v>847</v>
      </c>
      <c r="H17" s="576"/>
      <c r="I17" s="577"/>
      <c r="J17" s="173">
        <f>'REPORT 3'!$J$34</f>
        <v>78</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5" x14ac:dyDescent="0.25">
      <c r="A21" s="572"/>
      <c r="B21" s="572"/>
      <c r="C21" s="573"/>
      <c r="D21" s="173">
        <f>'REPORT 3'!$J$26</f>
        <v>56</v>
      </c>
      <c r="E21" s="39"/>
      <c r="F21" s="39"/>
      <c r="G21" s="576" t="s">
        <v>847</v>
      </c>
      <c r="H21" s="576"/>
      <c r="I21" s="577"/>
      <c r="J21" s="173">
        <f>'REPORT 3'!$J$44</f>
        <v>78</v>
      </c>
    </row>
    <row r="22" spans="1:10" ht="14.25" x14ac:dyDescent="0.2">
      <c r="A22" s="110"/>
      <c r="B22" s="110"/>
      <c r="C22" s="110"/>
    </row>
    <row r="24" spans="1:10" ht="70.5" customHeight="1" x14ac:dyDescent="0.2">
      <c r="A24" s="579" t="s">
        <v>877</v>
      </c>
      <c r="B24" s="580"/>
      <c r="C24" s="580"/>
      <c r="D24" s="580"/>
      <c r="E24" s="580"/>
      <c r="F24" s="580"/>
      <c r="G24" s="580"/>
      <c r="H24" s="580"/>
      <c r="I24" s="580"/>
      <c r="J24" s="580"/>
    </row>
    <row r="27" spans="1:10" ht="22.5" customHeight="1" x14ac:dyDescent="0.25">
      <c r="A27" s="578" t="s">
        <v>870</v>
      </c>
      <c r="B27" s="572"/>
      <c r="C27" s="572"/>
      <c r="D27" s="171" t="s">
        <v>827</v>
      </c>
      <c r="G27" s="570" t="s">
        <v>829</v>
      </c>
      <c r="H27" s="570"/>
      <c r="I27" s="571"/>
      <c r="J27" s="171" t="s">
        <v>827</v>
      </c>
    </row>
    <row r="28" spans="1:10" ht="15" customHeight="1" x14ac:dyDescent="0.25">
      <c r="D28" s="175">
        <f>'ARREST REPORT'!$G$12</f>
        <v>151</v>
      </c>
      <c r="G28" s="576" t="s">
        <v>847</v>
      </c>
      <c r="H28" s="576"/>
      <c r="I28" s="577"/>
      <c r="J28" s="175">
        <f>'ARREST REPORT'!$G$18</f>
        <v>151</v>
      </c>
    </row>
    <row r="31" spans="1:10" ht="15" x14ac:dyDescent="0.25">
      <c r="G31" s="570" t="s">
        <v>816</v>
      </c>
      <c r="H31" s="570"/>
      <c r="I31" s="571"/>
      <c r="J31" s="171" t="s">
        <v>827</v>
      </c>
    </row>
    <row r="32" spans="1:10" s="1" customFormat="1" ht="15" x14ac:dyDescent="0.25">
      <c r="G32" s="576" t="s">
        <v>847</v>
      </c>
      <c r="H32" s="576"/>
      <c r="I32" s="577"/>
      <c r="J32" s="175">
        <f>'ARREST REPORT'!$G$26</f>
        <v>151</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Twyla Carpenter</cp:lastModifiedBy>
  <cp:lastPrinted>2022-09-28T23:46:03Z</cp:lastPrinted>
  <dcterms:created xsi:type="dcterms:W3CDTF">2010-06-09T19:05:00Z</dcterms:created>
  <dcterms:modified xsi:type="dcterms:W3CDTF">2022-09-28T23:49:05Z</dcterms:modified>
</cp:coreProperties>
</file>