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prob-16fp01.rivcoca.org\Users\TiCopeland\Contracts and Grants\JJCPA\JJCPA-YOBG 2021-2022\JJCPA-YOBG Expenditure Report\"/>
    </mc:Choice>
  </mc:AlternateContent>
  <xr:revisionPtr revIDLastSave="0" documentId="8_{0A63F3D7-E56F-466B-BDD2-DE247F9B20F7}"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<sst xmlns="http://schemas.openxmlformats.org/spreadsheetml/2006/main" count="2405" uniqueCount="958">
  <si>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</si>
  <si>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</si>
  <si>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</si>
  <si>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</si>
  <si>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</si>
  <si>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</si>
  <si>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</si>
  <si>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</si>
  <si>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</si>
  <si>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</si>
  <si>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</si>
  <si>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</si>
  <si>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</si>
  <si>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</si>
  <si>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</si>
  <si>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</si>
  <si>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</si>
  <si>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</si>
  <si>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</si>
  <si>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</si>
  <si>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</si>
  <si>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</si>
  <si>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</si>
  <si>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</si>
  <si>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</si>
  <si>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</si>
  <si>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</si>
  <si>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</si>
  <si>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</si>
  <si>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</si>
  <si>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</si>
  <si>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</si>
  <si>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</si>
  <si>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</si>
  <si>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</si>
  <si>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</si>
  <si>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</si>
  <si>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</si>
  <si>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</si>
  <si>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</si>
  <si>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</si>
  <si>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</si>
  <si>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</si>
  <si>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</si>
  <si>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</si>
  <si>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</si>
  <si>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</si>
  <si>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</si>
  <si>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</si>
  <si>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</si>
  <si>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</si>
  <si>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</si>
  <si>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</si>
  <si>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</si>
  <si>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</si>
  <si>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</si>
  <si>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</si>
  <si>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</si>
  <si>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</si>
  <si>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</si>
  <si>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</si>
  <si>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</si>
  <si>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</si>
  <si>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</si>
  <si>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</si>
  <si>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</si>
  <si>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</si>
  <si>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</si>
  <si>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</si>
  <si>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</si>
  <si>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</si>
  <si>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</si>
  <si>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</si>
  <si>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</si>
  <si>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</si>
  <si>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</si>
  <si>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</si>
  <si>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</si>
  <si>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</si>
  <si>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</si>
  <si>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</si>
  <si>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</si>
  <si>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</si>
  <si>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</si>
  <si>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</si>
  <si>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</si>
  <si>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</si>
  <si>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</si>
  <si>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</si>
  <si>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</si>
  <si>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</si>
  <si>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</si>
  <si>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</si>
  <si>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</si>
  <si>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</si>
  <si>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</si>
  <si>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</si>
  <si>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</si>
  <si>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</si>
  <si>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</si>
  <si>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</si>
  <si>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</si>
  <si>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</si>
  <si>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</si>
  <si>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</si>
  <si>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</si>
  <si>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</si>
  <si>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</si>
  <si>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</si>
  <si>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</si>
  <si>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</si>
  <si>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</si>
  <si>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</si>
  <si>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</si>
  <si>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</si>
  <si>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</si>
  <si>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</si>
  <si>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</si>
  <si>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</si>
  <si>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</si>
  <si>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</si>
  <si>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</si>
  <si>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</si>
  <si>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</si>
  <si>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</si>
  <si>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</si>
  <si>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</si>
  <si>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</si>
  <si>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</si>
  <si>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</si>
  <si>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</si>
  <si>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</si>
  <si>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</si>
  <si>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</si>
  <si>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</si>
  <si>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</si>
  <si>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</si>
  <si>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</si>
  <si>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</si>
  <si>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</si>
  <si>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</si>
  <si>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</si>
  <si>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</si>
  <si>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</si>
  <si>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</si>
  <si>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</si>
  <si>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</si>
  <si>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</si>
  <si>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</si>
  <si>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</si>
  <si>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</si>
  <si>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</si>
  <si>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</si>
  <si>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</si>
  <si>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</si>
  <si>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</si>
  <si>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</si>
  <si>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</si>
  <si>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</si>
  <si>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</si>
  <si>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</si>
  <si>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</si>
  <si>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</si>
  <si>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</si>
  <si>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</si>
  <si>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</si>
  <si>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</si>
  <si>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</si>
  <si>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</si>
  <si>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</si>
  <si>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</si>
  <si>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</si>
  <si>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</si>
  <si>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</si>
  <si>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</si>
  <si>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</si>
  <si>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</si>
  <si>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</si>
  <si>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</si>
  <si>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</si>
  <si>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</si>
  <si>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</si>
  <si>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</si>
  <si>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</si>
  <si>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</si>
  <si>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</si>
  <si>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</si>
  <si>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</si>
  <si>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</si>
  <si>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</si>
  <si>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</si>
  <si>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</si>
  <si>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</si>
  <si>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</si>
  <si>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</si>
  <si>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</si>
  <si>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</si>
  <si>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</si>
  <si>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</si>
  <si>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</si>
  <si>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</si>
  <si>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</si>
  <si>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</si>
  <si>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</si>
  <si>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</si>
  <si>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</si>
  <si>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</si>
  <si>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</si>
  <si>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</si>
  <si>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</si>
  <si>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</si>
  <si>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</si>
  <si>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</si>
  <si>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</si>
  <si>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</si>
  <si>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</si>
  <si>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</si>
  <si>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</si>
  <si>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</si>
  <si>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</si>
  <si>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</si>
  <si>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</si>
  <si>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</si>
  <si>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</si>
  <si>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</si>
  <si>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</si>
  <si>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</si>
  <si>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</si>
  <si>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</si>
  <si>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</si>
  <si>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</si>
  <si>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</si>
  <si>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</si>
  <si>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</si>
  <si>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</si>
  <si>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</si>
  <si>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</si>
  <si>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</si>
  <si>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</si>
  <si>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</si>
  <si>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</si>
  <si>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</si>
  <si>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</si>
  <si>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</si>
  <si>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</si>
  <si>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</si>
  <si>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</si>
  <si>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</si>
  <si>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</si>
  <si>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</si>
  <si>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</si>
  <si>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</si>
  <si>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</si>
  <si>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</si>
  <si>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</si>
  <si>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</si>
  <si>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</si>
  <si>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</si>
  <si>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</si>
  <si>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</si>
  <si>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</si>
  <si>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</si>
  <si>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</si>
  <si>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</si>
  <si>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</si>
  <si>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</si>
  <si>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</si>
  <si>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</si>
  <si>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</si>
  <si>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</si>
  <si>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</si>
  <si>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</si>
  <si>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</si>
  <si>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</si>
  <si>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</si>
  <si>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</si>
  <si>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</si>
  <si>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</si>
  <si>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</si>
  <si>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</si>
  <si>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</si>
  <si>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</si>
  <si>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</si>
  <si>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</si>
  <si>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</si>
  <si>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</si>
  <si>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</si>
  <si>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</si>
  <si>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</si>
  <si>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</si>
  <si>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</si>
  <si>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</si>
  <si>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</si>
  <si>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</si>
  <si>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</si>
  <si>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</si>
  <si>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</si>
  <si>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</si>
  <si>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</si>
  <si>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</si>
  <si>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</si>
  <si>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</si>
  <si>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</si>
  <si>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</si>
  <si>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</si>
  <si>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</si>
  <si>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</si>
  <si>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</si>
  <si>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</si>
  <si>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</si>
  <si>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</si>
  <si>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</si>
  <si>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</si>
  <si>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</si>
  <si>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</si>
  <si>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</si>
  <si>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</si>
  <si>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</si>
  <si>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</si>
  <si>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</si>
  <si>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</si>
  <si>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</si>
  <si>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</si>
  <si>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</si>
  <si>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</si>
  <si>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</si>
  <si>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</si>
  <si>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</si>
  <si>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</si>
  <si>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</si>
  <si>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</si>
  <si>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</si>
  <si>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</si>
  <si>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</si>
  <si>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</si>
  <si>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</si>
  <si>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</si>
  <si>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</si>
  <si>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</si>
  <si>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</si>
  <si>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</si>
  <si>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</si>
  <si>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</si>
  <si>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</si>
  <si>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</si>
  <si>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</si>
  <si>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</si>
  <si>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</si>
  <si>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</si>
  <si>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</si>
  <si>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</si>
  <si>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</si>
  <si>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</si>
  <si>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</si>
  <si>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</si>
  <si>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</si>
  <si>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</si>
  <si>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</si>
  <si>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</si>
  <si>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</si>
  <si>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</si>
  <si>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</si>
  <si>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</si>
  <si>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</si>
  <si>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</si>
  <si>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</si>
  <si>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</si>
  <si>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</si>
  <si>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</si>
  <si>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</si>
  <si>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</si>
  <si>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</si>
  <si>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</si>
  <si>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</si>
  <si>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</si>
  <si>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</si>
  <si>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</si>
  <si>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</si>
  <si>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</si>
  <si>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</si>
  <si>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</si>
  <si>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</si>
  <si>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</si>
  <si>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</si>
  <si>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</si>
  <si>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</si>
  <si>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</si>
  <si>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</si>
  <si>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</si>
  <si>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</si>
  <si>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</si>
  <si>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</si>
  <si>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</si>
  <si>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</si>
  <si>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</si>
  <si>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</si>
  <si>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</si>
  <si>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</si>
  <si>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</si>
  <si>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</si>
  <si>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</si>
  <si>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</si>
  <si>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</si>
  <si>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</si>
  <si>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</si>
  <si>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</si>
  <si>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</si>
  <si>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</si>
  <si>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</si>
  <si>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</si>
  <si>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</si>
  <si>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</si>
  <si>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</si>
  <si>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</si>
  <si>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</si>
  <si>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</si>
  <si>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</si>
  <si>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</si>
  <si>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</si>
  <si>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</si>
  <si>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</si>
  <si>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</si>
  <si>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</si>
  <si>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</si>
  <si>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</si>
  <si>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</si>
  <si>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</si>
  <si>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</si>
  <si>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</si>
  <si>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</si>
  <si>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</si>
  <si>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</si>
  <si>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</si>
  <si>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</si>
  <si>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</si>
  <si>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</si>
  <si>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</si>
  <si>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</si>
  <si>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</si>
  <si>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</si>
  <si>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</si>
  <si>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</si>
  <si>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</si>
  <si>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</si>
  <si>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</si>
  <si>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</si>
  <si>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</si>
  <si>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</si>
  <si>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</si>
  <si>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</si>
  <si>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</si>
  <si>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</si>
  <si>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</si>
  <si>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</si>
  <si>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</si>
  <si>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</si>
  <si>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</si>
  <si>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</si>
  <si>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</si>
  <si>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</si>
  <si>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</si>
  <si>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</si>
  <si>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</si>
  <si>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</si>
  <si>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</si>
  <si>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</si>
  <si>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</si>
  <si>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</si>
  <si>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</si>
  <si>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</si>
  <si>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</si>
  <si>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</si>
  <si>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</si>
  <si>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</si>
  <si>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</si>
  <si>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</si>
  <si>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</si>
  <si>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</si>
  <si>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</si>
  <si>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</si>
  <si>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</si>
  <si>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</si>
  <si>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</si>
  <si>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</si>
  <si>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</si>
  <si>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</si>
  <si>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</si>
  <si>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</si>
  <si>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</si>
  <si>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</si>
  <si>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</si>
  <si>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</si>
  <si>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</si>
  <si>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</si>
  <si>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</si>
  <si>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</si>
  <si>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</si>
  <si>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</si>
  <si>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</si>
  <si>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</si>
  <si>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</si>
  <si>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</si>
  <si>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</si>
  <si>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</si>
  <si>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</si>
  <si>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</si>
  <si>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</si>
  <si>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</si>
  <si>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</si>
  <si>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</si>
  <si>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</si>
  <si>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</si>
  <si>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</si>
  <si>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</si>
  <si>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</si>
  <si>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</si>
  <si>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</si>
  <si>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</si>
  <si>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</si>
  <si>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</si>
  <si>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</si>
  <si>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</si>
  <si>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</si>
  <si>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</si>
  <si>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</si>
  <si>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</si>
  <si>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</si>
  <si>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</si>
  <si>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</si>
  <si>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</si>
  <si>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</si>
  <si>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</si>
  <si>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</si>
  <si>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</si>
  <si>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</si>
  <si>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</si>
  <si>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</si>
  <si>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</si>
  <si>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</si>
  <si>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</si>
  <si>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</si>
  <si>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</si>
  <si>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</si>
  <si>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</si>
  <si>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</si>
  <si>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</si>
  <si>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</si>
  <si>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</si>
  <si>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</si>
  <si>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</si>
  <si>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</si>
  <si>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</si>
  <si>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</si>
  <si>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</si>
  <si>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</si>
  <si>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</si>
  <si>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</si>
  <si>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</si>
  <si>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</si>
  <si>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</si>
  <si>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</si>
  <si>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</si>
  <si>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</si>
  <si>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</si>
  <si>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</si>
  <si>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</si>
  <si>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</si>
  <si>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</si>
  <si>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</si>
  <si>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</si>
  <si>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</si>
  <si>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</si>
  <si>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</si>
  <si>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</si>
  <si>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</si>
  <si>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</si>
  <si>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</si>
  <si>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</si>
  <si>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</si>
  <si>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</si>
  <si>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</si>
  <si>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</si>
  <si>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</si>
  <si>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</si>
  <si>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</si>
  <si>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</si>
  <si>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</si>
  <si>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</si>
  <si>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</si>
  <si>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</si>
  <si>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</si>
  <si>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</si>
  <si>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</si>
  <si>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</si>
  <si>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</si>
  <si>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</si>
  <si>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</si>
  <si>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</si>
  <si>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</si>
  <si>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</si>
  <si>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</si>
  <si>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</si>
  <si>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</si>
  <si>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</si>
  <si>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</si>
  <si>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</si>
  <si>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</si>
  <si>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</si>
  <si>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</si>
  <si>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</si>
  <si>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</si>
  <si>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</si>
  <si>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</si>
  <si>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</si>
  <si>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</si>
  <si>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</si>
  <si>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</si>
  <si>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</si>
  <si>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</si>
  <si>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</si>
  <si>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</si>
  <si>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</si>
  <si>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</si>
  <si>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</si>
  <si>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</si>
  <si>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</si>
  <si>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</si>
  <si>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</si>
  <si>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</si>
  <si>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</si>
  <si>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</si>
  <si>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</si>
  <si>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</si>
  <si>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</si>
  <si>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</si>
  <si>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</si>
  <si>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</si>
  <si>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</si>
  <si>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</si>
  <si>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</si>
  <si>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</si>
  <si>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</si>
  <si>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</si>
  <si>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</si>
  <si>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</si>
  <si>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</si>
  <si>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</si>
  <si>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</si>
  <si>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</si>
  <si>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</si>
  <si>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</si>
  <si>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</si>
  <si>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</si>
  <si>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</si>
  <si>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</si>
  <si>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</si>
  <si>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</si>
  <si>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</si>
  <si>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</si>
  <si>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</si>
  <si>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</si>
  <si>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</si>
  <si>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</si>
  <si>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</si>
  <si>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</si>
  <si>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</si>
  <si>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</si>
  <si>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</si>
  <si>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</si>
  <si>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</si>
  <si>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</si>
  <si>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</si>
  <si>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</si>
  <si>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</si>
  <si>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</si>
  <si>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</si>
  <si>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</si>
  <si>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</si>
  <si>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</si>
  <si>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</si>
  <si>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</si>
  <si>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</si>
  <si>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</si>
  <si>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</si>
  <si>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</si>
  <si>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</si>
  <si>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</si>
  <si>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</si>
  <si>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</si>
  <si>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</si>
  <si>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</si>
  <si>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</si>
  <si>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</si>
  <si>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</si>
  <si>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</si>
  <si>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</si>
  <si>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</si>
  <si>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</si>
  <si>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</si>
  <si>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</si>
  <si>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</si>
  <si>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</si>
  <si>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</si>
  <si>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</si>
  <si>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</si>
  <si>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</si>
  <si>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</si>
  <si>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</si>
  <si>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</si>
  <si>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</si>
  <si>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</si>
  <si>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</si>
  <si>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</si>
  <si>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</si>
  <si>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</si>
  <si>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</si>
  <si>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</si>
  <si>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</si>
  <si>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</si>
  <si>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</si>
  <si>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</si>
  <si>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</si>
  <si>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</si>
  <si>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</si>
  <si>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</si>
  <si>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</si>
  <si>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</si>
  <si>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</si>
  <si>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</si>
  <si>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</si>
  <si>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</si>
  <si>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</si>
  <si>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</si>
  <si>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</si>
  <si>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</si>
  <si>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</si>
  <si>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</si>
  <si>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</si>
  <si>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</si>
  <si>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</si>
  <si>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</si>
  <si>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</si>
  <si>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</si>
  <si>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</si>
  <si>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</si>
  <si>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</si>
  <si>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</si>
  <si>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</si>
  <si>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</si>
  <si>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</si>
  <si>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</si>
  <si>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</si>
  <si>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</si>
  <si>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</si>
  <si>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</si>
  <si>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</si>
  <si>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</si>
  <si>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</si>
  <si>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</si>
  <si>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</si>
  <si>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</si>
  <si>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</si>
  <si>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</si>
  <si>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</si>
  <si>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</si>
  <si>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</si>
  <si>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</si>
  <si>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</si>
  <si>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</si>
  <si>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</si>
  <si>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</si>
  <si>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</si>
  <si>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</si>
  <si>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</si>
  <si>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</si>
  <si>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</si>
  <si>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</si>
  <si>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</si>
  <si>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</si>
  <si>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</si>
  <si>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</si>
  <si>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</si>
  <si>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</si>
  <si>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</si>
  <si>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</si>
  <si>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</si>
  <si>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</si>
  <si>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</si>
  <si>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</si>
  <si>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</si>
  <si>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</si>
  <si>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</si>
  <si>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</si>
  <si>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</si>
  <si>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</si>
  <si>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</si>
  <si>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</si>
  <si>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</si>
  <si>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</si>
  <si>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</si>
  <si>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</si>
  <si>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</si>
  <si>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</si>
  <si>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</si>
  <si>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</si>
  <si>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</si>
  <si>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</si>
  <si>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</si>
  <si>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</si>
  <si>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</si>
  <si>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</si>
  <si>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</si>
  <si>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</si>
  <si>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</si>
  <si>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</si>
  <si>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</si>
  <si>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</si>
  <si>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</si>
  <si>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</si>
  <si>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</si>
  <si>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</si>
  <si>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</si>
  <si>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</si>
  <si>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</si>
  <si>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</si>
  <si>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</si>
  <si>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</si>
  <si>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</si>
  <si>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</si>
  <si>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</si>
  <si>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</si>
  <si>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</si>
  <si>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</si>
  <si>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</si>
  <si>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</si>
  <si>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</si>
  <si>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</si>
  <si>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</si>
  <si>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</si>
  <si>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</si>
  <si>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</si>
  <si>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</si>
  <si>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</si>
  <si>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</si>
  <si>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</si>
  <si>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</si>
  <si>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</si>
  <si>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</si>
  <si>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</si>
  <si>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</si>
  <si>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</si>
  <si>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</si>
  <si>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</si>
  <si>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</si>
  <si>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</si>
  <si>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</si>
  <si>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</si>
  <si>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</si>
  <si>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</si>
  <si>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</si>
  <si>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</si>
  <si>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</si>
  <si>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</si>
  <si>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</si>
  <si>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</si>
  <si>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</si>
  <si>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</si>
  <si>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</si>
  <si>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</si>
  <si>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</si>
  <si>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</si>
  <si>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</si>
  <si>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</si>
  <si>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</si>
  <si>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</si>
  <si>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</si>
  <si>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</si>
  <si>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</si>
  <si>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</si>
  <si>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</si>
  <si>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</si>
  <si>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</si>
  <si>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</si>
  <si>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</si>
  <si>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</si>
  <si>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</si>
  <si>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</si>
  <si>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</si>
  <si>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</si>
  <si>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</si>
  <si>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</si>
  <si>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</si>
  <si>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</si>
  <si>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</si>
  <si>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</si>
  <si>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</si>
  <si>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</si>
  <si>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</si>
  <si>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</si>
  <si>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</si>
  <si>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</si>
  <si>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</si>
  <si>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</si>
  <si>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</si>
  <si>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</si>
  <si>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</si>
  <si>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</si>
  <si>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</si>
  <si>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</si>
  <si>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</si>
  <si>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</si>
  <si>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</si>
  <si>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</si>
  <si>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</si>
  <si>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</si>
  <si>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</si>
  <si>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</si>
  <si>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</si>
  <si>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</si>
  <si>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</si>
  <si>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</si>
  <si>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</si>
  <si>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</si>
  <si>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</si>
  <si>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</si>
  <si>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</si>
  <si>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</si>
  <si>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</si>
  <si>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</si>
  <si>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YOBG funds the salaries and benefits for staff assigned to the Youth Treatment and Education Center (YTEC), a secure treatment program for males and females ages 15-24. YOBG also provides funding for behavioral health programs, services, supplies for youth, assessments, and costs associated with the operation. YTEC provides youth with programs, services, resources, and support to meet targeted goals, which increases the likelihood they will remain successful upon returning to their communities. YTEC uses the Ohio Youth Assessment System (OYAS) risk/needs assessment to ensure youth are properly placed and that their individual treatment needs are met. A treatment team meeting convenes each week to discuss each youth.  YTEC youth attend school daily and work toward credit recovery. High school graduates participate daily in an online career technical education that offers general courses as well as certifications specific to a youth's interests. Youth who have graduated are also provided with assistance in enrolling in college. YOBG funds have been used to assist youth with college application fees, purchasing books and supplies. Behavioral health staff provides individual counseling, substance abuse counseling, and family counseling. They also facilitate group programs including Moral Reconation Therapy, Seeking Safety, Trauma Focused -Cognitive Behavioral Therapy, Functional Family Therapy, A New Direction Substance Use Program,  Living in Balance, and Dialectical Behavioral Therapy. Probation staff facilitates pro-social programming such as Crossroads Gang Intervention, Healthy Living, Victim Awareness/Restorative Justice, and Forward Thinking Journaling. In addition, YTEC staff facilitates evidence-based programs such as Aggression Replacement Training (ART) and a youth parenting program. 
YTEC also offers a program that targets youth with sexual offenses.  The Change (Collaboratively Helping Adolescents Nurture Greater Empathy) model for youth with sex offenses aims to work on a youth’s criminogenic needs through individual and group counseling, evidence-based programming, self-paced stage work, and plant/pet therapy.
Additionally, YTEC works with six Youth Opportunity Centers located throughout Riverside County to obtain employment readiness training for YTEC youth. Many youth have been able to obtain gainful employment and on-the-job training.  Lastly, YTEC further prepares youth for re-entry into the community by offering family reunification furloughs with parents/guardians, providing opportunities for off-site completion of community service hours, and exposing youth to various off-site educational, vocational, and recreational activities and events.</t>
  </si>
  <si>
    <t xml:space="preserve">The Restorative Justice (RJ) program through Chapman University was implemented in November of 2016. The RJ model is designed with three key elements: to support the healing process of victims by providing a safe and controlled setting for them to meet; to allow the youth to learn about the impact of the crime on the victim and to take direct responsibility for their behavior; and provide an opportunity for the victim and youth to develop a mutually acceptable plan that addresses the harm caused by the offense. The program provides victims with a voice and active role, something rarely available in the traditional justice system. The element of fostering dialogue between the victim and youth shows higher rates of victim satisfaction and youth accountability.  </t>
  </si>
  <si>
    <t>The tattoo removal program assists youth in making positive changes in their life by removing tattoos or branding which may prohibit leaving a negative peer group or lifestyle, attaining or keeping employment, or enrolling in school.  They service Riverside County residents up to the age of 21. Youth are required to attend all sessions as scheduled.  More than three unexcused absences will result in their termination from the program. No gang-related attire is permitted during tattoo removal sessions. There is no cost to the youth or family as JJCPA funds are used.  Based on the size and color of the tattoo, it may take more than one session to effectively remove it or conceal the branding.</t>
  </si>
  <si>
    <t>Youth Treatment and Education Center</t>
  </si>
  <si>
    <t>Enhanced Aftercare Services</t>
  </si>
  <si>
    <t>JJCPA -Restorative Justice: Victim Mediation Services</t>
  </si>
  <si>
    <t>JJCPA - Tattoo Removal Program</t>
  </si>
  <si>
    <t xml:space="preserve">Youth Treatment and Education Center (YTEC) graduates are supervised in the community by Enhanced Aftercare deputy probation officers who have all received training in Functional Family Probation Supervision, an evidence-based case management system.  Aftercare provides intensive community-based supervision of youth released from YTEC.  Aftercare officers follow youth throughout their participation in YTEC, from initial assessment through reintegration into the community. When fully staffed, two Supervising Probation Officers and eight full-time equivalent aftercare officers each carry a maximum caseload of 20 cases, ensuring a more successful, individualized approach to community reintegration.  Services include re-entry counseling, job placement, emancipation, transitional housing assistance, and Forward Thinking classes.  The increased early intervention and involvement in the re-entry plans for all YTEC youth assist with the transition back into the community.
</t>
  </si>
  <si>
    <t>JJCPA - Youth Accountability Team (YAT)</t>
  </si>
  <si>
    <t>The Youth Accountability Team (YAT) diversion program provides a collaborative program for at-risk youth. Although this program has modified significantly over the last two years, it's continued overall goal is to divert low risk youth away from the formal juvenile justice system.  With the new program structure, there is one team allocated to provide services throughout Riverside County. The team consists of a Deputy Probation Officer (DPO) and a Youth Outreach Counselor (YOC). Studentnest Foundation is currently contracted to provide YOC services to program participants.  Juvenile Defense Panel (JDP) attorneys have also been contracted to provide counsel to the youth/families, at no cost, to assist them in making an informed decision prior to their participation in the program.  These same attorneys will also assist with the development of contract goals and record sealings of program participants, pursuant to 781 WIC.  AB Data, another contracted vendor, was utilized to assist with translation services. Youth will only be considered for the program upon receipt of a J132 arrest referral from a law enforcement agency, and an applicable risk score utilizing a validated risk assessment, the Ohio Youth Assessment System (OYAS).  This tool will help staff determine if the youth is better suited for diversionary options within the community, or for the YAT program.  If YAT is deemed appropriate by the OYAS instrument, both the parent and youth still must agree to the voluntary program.  At no point will youth be supervised on the YAT program for a period beyond six months.  If agreeable to the program, youth may receive/participate in the following: mentorship, programming, and participation in pro-social events throughout the community. These efforts enhance the likelihood of success at school, home, and in the community. The parent component offered includes parenting classes. Major events scheduled for youth include organized field trips to colleges, occupational programs, sporting events, art exhibits, museums, and a variety of other pro-social activities.  Such trips are coordinated not to interfere with youth school schedules. WestEd, an independent evaluation agency, was contracted to compile and analyze an abundance of program data to assist in identifying meaningful outcomes.  Per the WestEd program evaluation reported dated March 2022, ten youth were referred to YAT in 2021, six youth did not enroll in the program, two were  placed on YAT contracts, and two youth had not responded to the referral at the time of reporting.  Two additional vendors provided monitoring and training assistance related to the program during the reporting period. Both JustSolve, Inc. and Naomi Goldstein Consulting, LLC continued to audit the program's written policies and operational procedures for program participants.  Further, training was provided to all applicable staff to emphasize best practices, with an emphasis on diversionary options for applicable youth.  Trainings also focused on positive youth development and family-centered practices that promote equity.</t>
  </si>
  <si>
    <t>JJCPA - Successful Short Term Supervision (SSTS)</t>
  </si>
  <si>
    <t xml:space="preserve">On May 1, 2018, the Riverside County Probation Department began the Successful Short-Term Supervision (SSTS) model for youth ages 12-18. The overall goal of the program is to assist the youth (and their parents) with successful completion of probation by the youth's first review hearing.  Specifically, the program's goal is to provide appropriate supervision to assist with the youth's improvement in school attendance/performance, abstinence from alcohol/substance abuse, participation in appropriate counseling (based on their needs), and positive community involvement through community service and/or participation on pro-social activities.  
Per the WestEd program evaluation report dated March 2022, 308 new youth entered the program in calendar year 2021.  Of the 308 youth, 39% remained in the program, while 61% had terminated by the end of the calendar year.  Of the 189 terminations, 78% were successful, 21% were unsuccessful terminations, and 1% had their probation revoked.  </t>
  </si>
  <si>
    <t>WestEd</t>
  </si>
  <si>
    <t>WestEd is a nationally recognized research and evaluation firm, which provides external evaluation services.  WestEd was contracted by Riverside County Probation to collect and provide data analysis regarding all Riverside County Justice Coordinating Council (JJCC) funded programs as well as the County agency programs (GAME, SSTS and YAT).  WestEd’s March 2022 evaluation report includes extant data gathered from multiple sources including: Riverside County Business Intelligence and Operations Services (BIOS), the Riverside County District Attorney’s Office, and the 14 CBOs funded by the Riverside County Probation Department through the JJCPA, and data collected using tools developed in collaboration between WestEd and the CBOs. The report focuses on unique, program-specific outcomes as well as cross-program outcomes. WestEd meets with the contracted vendors to establish a uniform reporting system, identify duplicated versus unduplicated outcomes, and to establish a pathway to better accuracy in collection and reporting.  In 2021, between all programs, there were 1,883 youth participants, 60,297 individuals present at either meetings or presentations, which reached 667 families.</t>
  </si>
  <si>
    <t>Community Based Expansion Programs</t>
  </si>
  <si>
    <t xml:space="preserve">JJCPA funding provided Riverside County agencies along with 15 community-based organizations (CBOs) the resources to serve 1,883 youth and 60,297 individuals with meetings or presentations.  Programs offered by CBOs reached 667 families.  All JJCPA funded programs encountered challenges in 2021 due to COVID-19, however, all providers adapted and continued to service the community.  Riverside County reflected a decrease in all juvenile justice referrals and adjudications in comparison to 2020; 650 arrests, a decrease of 22; 593 petitions, a decrease of 321; 248 in wardship dispositions, a decrease of 64.  It seems likely the continued array of diversionary and community-based services offered to the Riverside County community (youth and their families) contributed to this downward trend in the formal juvenile justice court system.   Probation will continue to collaboratively work with WestEd, the CBOs and county agencies to enhance data tracking and most importantly improve our outreach to youth and families within the community. </t>
  </si>
  <si>
    <t>Jessica Holstein</t>
  </si>
  <si>
    <t>Admin Services Manager</t>
  </si>
  <si>
    <t>951-955-3391</t>
  </si>
  <si>
    <t>Jholstein@rivco.org</t>
  </si>
  <si>
    <t>Larry Mease</t>
  </si>
  <si>
    <t>Division Director</t>
  </si>
  <si>
    <t>951-955-9466</t>
  </si>
  <si>
    <t>lmease@rivco.org</t>
  </si>
  <si>
    <t>In 2021, through JJCPA funding, Riverside County agencies along with 15 community-based organizations (CBOs) served 1,883 youth and 60,297 individuals with meetings or presentations.  Programs offered by CBOs reached 667 families.  All JJCPA funded programs encountered challenges in 2021 due to COVID-19, however, all providers adapted and continued to service the community.  Riverside County reflected a decrease in all juvenile justice referrals and adjudications in comparison to 2020; 650 arrests, a decrease of 22; 593 petitions, a decrease of 321; 248 in wardship dispositions, a decrease of 64.  It seems likely the continued array of diversionary and community-based services offered to the Riverside County community (youth and their families) contributed to this downward trend in the formal juvenile justice court system.  
The Gang Awareness Mentorship and Education (GAME) program is offered by the Riverside County District Attorney’s Office. GAME consists of eight types of presentations: gang awareness; drug awareness; Parent Power presentations which cover positive healthy relationships with children, effective discipline strategies, and strategies for helping youth avoid risky behaviors; bullying; human trafficking; sexting; internet safety; and healthy relationships/teen violence.  In 2021, GAME hosted 116 presentations and provided services to 10,363 attendees.   
The Successful Short-Term Supervision (SSTS) program, offers supervision for youth under 654.2, 790, and 725 WIC probation youth.  The goal is for youth to achieve successful completion of probation by the first review hearing.  Per the WestEd program evaluation report dated March 2022, in 2021 the SSTS program served 308 youth. By December 31, 39% (n =119) of these cases were ongoing and 61% (n =189) were terminated.  Of the 189 cases terminated, 78% were successful, 21% unsuccessful terminations. and 1% were revoked. 
Probation contracts with numerous providers, both with other County agencies and community-based organizations to assist in providing services to at-risk youth/families which include but are not limited to, mentorship; academic and vocational assistance/training; career development; individual/anger management/drug counseling; cultural diversity; pro-social development; life skills training; and relationship building. 
WestEd continues to work collaboratively with providers to establish a uniform data collection system to report comparable data across the community-based organizations, as well as develop a set of tools for them to identify and report outcomes.  At that time, we will be able to better gauge the overall effectiveness of these programs and their impact on the juvenile justice system. 
YOBG funds the salaries and benefits for staff assigned to the Youth Treatment and Education Center (YTEC), a secure treatment program for males and females ages 15-24. YOBG also provides funding for behavioral health programs, services, supplies for youth, assessments, and costs associated with the operation. YTEC provides youth with programs, services, resources, and support to meet targeted goals, which increases the likelihood they will remain successful upon returning to their communities. YTEC uses the Ohio Youth Assessment System (OYAS) risk/needs assessment to ensure youth are properly placed and that their individual treatment needs are met. A treatment team meeting convenes each week to discuss each youth.  YTEC youth attend school daily and work toward credit recovery.  High school graduates participate daily in an online career technical education that offers general courses as well as certifications specific to a youth's interests. Youth who have graduated are also provided with assistance in enrolling in college. YOBG funds have been used to assist youth with college application fees, purchasing books and supplies. Behavioral health staff provides individual counseling, substance abuse counseling, and family counseling. They also facilitate group programs including Moral Reconation Therapy, Seeking Safety, Trauma Focused -Cognitive Behavioral Therapy, Functional Family Therapy, A New Direction Substance Use Program,  Living in Balance, and Dialectical Behavioral Therapy. Probation staff facilitates pro-social programming such as Crossroads Gang Intervention, Healthy Living, Victim Awareness/Restorative Justice, and Forward Thinking Journaling. In addition, YTEC staff facilitates evidence-based programs such as Aggression Replacement Training (ART) and a youth parenting program. 
YTEC also offers a program that targets youth with sexual offenses.  The Change (Collaboratively Helping Adolescents Nurture Greater Empathy) model for youth with sex offenses aims to work on a youth’s criminogenic needs through individual and group counseling, evidence-based programming, self-paced stage work, and plant/pet therapy.
Additionally, YTEC works with six Youth Opportunity Centers located throughout Riverside County to obtain employment readiness training for YTEC youth. Many youth have been able to obtain gainful employment and on-the-job training.  Lastly, YTEC further prepares youth for re-entry into the community by offering family reunification furloughs with parents/guardians, providing opportunities for off-site completion of community service hours, and exposing youth to various off-site educational, vocational, recreational activities &amp; events.</t>
  </si>
  <si>
    <t>Support, Partnerships, Advocacy and Resources for Kids (SPARK)</t>
  </si>
  <si>
    <t>Gang Awareness Mentorship &amp; Education Program (GAME)
 De-escalation and Assistance Response Team (DART)
 Student Attendance Review Board Prg (SARB)
Youth Empowerment and Safety (YES)</t>
  </si>
  <si>
    <t>The Gang Awareness Mentorship and Education (GAME) program is offered by the Riverside County District Attorney’s Office.  GAME is committed to deterring and preventing youth gang involvement and providing anti-victimization education to the County’s youth.  GAME provides nine different presentations to accomplish its goals: Gang Awareness; Drug Awareness; Fentanyl Awareness; Parent Power presentations which cover positive and healthy relationships with children, effective discipline strategies, and strategies for helping youth avoid risky behaviors; Human Trafficking; Internet Safety; Hate Crimes; Juveniles and the Law; and Anti-Bullying &amp; Cyberbullying. 
Per WestEd’s March 2022 evaluation report, in 2021, GAME provided 166 presentations.  The most common type of GAME presentation was the drug awareness presentations (39%), followed by the gang awareness presentations (28%), and Parent Power presentations (17%), followed by a category of "Other," which included presentations regarding Fentanyl awareness and career day presentations (15%).   
The De-Escalation and Assistance Resource Team (DART) is offered by the Riverside County District Attorney’s Office in conjunction with the SAFE Family Justice Center (SAFE FJC).  Piloted in the 2021-2022 academic year in the Moreno Valley Unified School District (MVUSD), the DART provides anti-violence education to school sites and coordinates collaborative responses to school-related traumatic incidents.  The DART’s purposes are to a) help de-escalate tension, fears, stress and anxiety at school sites; b) prevent violence and retaliation; c) provide education regarding penal consequences that can occur if students respond in a manner that violates the law; d) suggest healthy, helpful, and appropriate responses to incidents of hate, anger, violence, or injustice; and e) provide resources to help students deal with anger, depression, fear, or anxiety.  
DART received 28 intakes from the MVUSD during the 2021-22 fiscal year, 18 of which were accepted.  DART also completed its first Violence Prevention Council meeting during that time period.
The Riverside County District Attorney’s Office and SAFE FJC provide comprehensive School Attendance Review Board (SARB) services to all 23 of the County’s school districts.  Per the CA Education Code, the SARB process provides several opportunities for intervention and assistance at the school site and school district levels for families whose student(s) meet the legal definition of being a “truant”.  Deputy District Attorneys and SAFE FJC Youth Specialists perform the following SARB-related services:
1) Assist school sites and school districts in implementing best practices to ensure school attendance and enforcement of compulsory education laws;
2) Attend school site attendance meetings;
3) Attend school district level attendance meetings;
4) Approve/deny school district requests for DA Mediation;
5) Attend and facilitate DA Mediations for SARB families; and
6) Provide appropriate resources to SARB-involved families at all levels of the SARB process.
SARB services rendered during the 2021-22 fiscal year include 744 school site attendance meetings, 1181 school district attendance meetings, and 178 District Attorney attendance mediations.
The District Attorney’s Office’s YES program consists of presentations that educate the public,
families, educators, and youth about the dangers associated with peer pressure, unsupervised
internet use, improper youth/adult relationships, unhealthy teen relationships, and the oversexualization
and exploitation of vulnerable youth. Specifically, the YES program consists of six
types of presentations: Bullying/Cyberbullying, Healthy Relationships/Teen Dating Violence,Hate Crimes, Internet Safety, Human Trafficking, and Juveniles and the Law. The presentations
explain the consequences associated with voluntary involvement in risky and illegal activities
and where to go for assistance for possible solutions. YES provided 205 presentations to 17,250
individuals in 2021.</t>
  </si>
  <si>
    <t>SPARK, an intervention and prevention program spearheaded by the Office of the Public
Defender (DPD). It is designed to benefit middle and high school aged youth represented by
the DPD, by identifying unaddressed academic and mental health needs and linking them to
appropriate resources through collaborative community and education partnerships. The
program will consist of a team approach, with one team in each of Riverside County’s three
major regions: Desert, Mid-County, and Riverside. These teams will coordinate outreach and
provide advocacy for youth as they navigate a positive path for more positive outcomes.
In 2021 the Law Offices of the Public Defender focused on recruiting and hiring project staff and has not yet begun program implementation. Estimated full program implementation is expected fiscal year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</si>
</sst>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9"/>
      <color theme="1"/>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7" fillId="11" borderId="19" xfId="0" applyFont="1" applyFill="1" applyBorder="1" applyAlignment="1" applyProtection="1">
      <alignment horizontal="center" vertical="center"/>
      <protection locked="0"/>
    </xf>
    <xf numFmtId="0" fontId="37"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44"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0" fillId="0" borderId="0" xfId="0" applyFont="1" applyAlignment="1">
      <alignment horizontal="center"/>
    </xf>
    <xf numFmtId="0" fontId="40"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mease@rivco.org" TargetMode="External"/><Relationship Id="rId1" Type="http://schemas.openxmlformats.org/officeDocument/2006/relationships/hyperlink" Target="mailto:Jholstein@rivco.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D33" sqref="D33:J33"/>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436</v>
      </c>
      <c r="B24" s="266"/>
      <c r="C24" s="266"/>
      <c r="D24" s="266"/>
      <c r="E24" s="267"/>
      <c r="F24" s="268">
        <v>44835</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945</v>
      </c>
      <c r="B27" s="252"/>
      <c r="C27" s="252"/>
      <c r="D27" s="252"/>
      <c r="E27" s="253"/>
      <c r="F27" s="251" t="s">
        <v>946</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947</v>
      </c>
      <c r="B29" s="242"/>
      <c r="C29" s="243"/>
      <c r="D29" s="254" t="s">
        <v>948</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949</v>
      </c>
      <c r="B32" s="245"/>
      <c r="C32" s="245"/>
      <c r="D32" s="245"/>
      <c r="E32" s="245"/>
      <c r="F32" s="244" t="s">
        <v>950</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951</v>
      </c>
      <c r="B34" s="242"/>
      <c r="C34" s="243"/>
      <c r="D34" s="263" t="s">
        <v>952</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358F095A-932C-4BBD-B387-6F405441C149}"/>
    <hyperlink ref="D34" r:id="rId2" xr:uid="{FF6A98D8-CB64-4068-9D1B-E50F6593BF96}"/>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Riverside</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Riverside</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Riverside</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Riverside</v>
      </c>
    </row>
    <row r="2" spans="1:2" x14ac:dyDescent="0.2">
      <c r="A2" t="s">
        <v>541</v>
      </c>
      <c r="B2" s="25">
        <f>Reportdate</f>
        <v>44835</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Jessica Holstein</v>
      </c>
    </row>
    <row r="10" spans="1:2" x14ac:dyDescent="0.2">
      <c r="A10" t="s">
        <v>218</v>
      </c>
      <c r="B10" t="str">
        <f>primarytitle</f>
        <v>Admin Services Manager</v>
      </c>
    </row>
    <row r="11" spans="1:2" x14ac:dyDescent="0.2">
      <c r="A11" t="s">
        <v>217</v>
      </c>
      <c r="B11" t="str">
        <f>primphone</f>
        <v>951-955-3391</v>
      </c>
    </row>
    <row r="12" spans="1:2" x14ac:dyDescent="0.2">
      <c r="A12" t="s">
        <v>193</v>
      </c>
      <c r="B12" s="10" t="str">
        <f>preemail</f>
        <v>Jholstein@rivco.org</v>
      </c>
    </row>
    <row r="13" spans="1:2" x14ac:dyDescent="0.2">
      <c r="A13" t="s">
        <v>365</v>
      </c>
      <c r="B13" t="str">
        <f>seccontact</f>
        <v>Larry Mease</v>
      </c>
    </row>
    <row r="14" spans="1:2" x14ac:dyDescent="0.2">
      <c r="A14" t="s">
        <v>366</v>
      </c>
      <c r="B14" t="str">
        <f>seccontitle</f>
        <v>Division Director</v>
      </c>
    </row>
    <row r="15" spans="1:2" x14ac:dyDescent="0.2">
      <c r="A15" t="s">
        <v>367</v>
      </c>
      <c r="B15" t="str">
        <f>secphone</f>
        <v>951-955-9466</v>
      </c>
    </row>
    <row r="16" spans="1:2" x14ac:dyDescent="0.2">
      <c r="A16" t="s">
        <v>368</v>
      </c>
      <c r="B16" t="str">
        <f>secemail</f>
        <v>lmease@rivco.org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1897013</v>
      </c>
    </row>
    <row r="34" spans="1:2" x14ac:dyDescent="0.2">
      <c r="A34" t="s">
        <v>557</v>
      </c>
      <c r="B34" s="11">
        <f>t1jjcpaserv</f>
        <v>3119533</v>
      </c>
    </row>
    <row r="35" spans="1:2" x14ac:dyDescent="0.2">
      <c r="A35" t="s">
        <v>558</v>
      </c>
      <c r="B35" s="11">
        <f>t1jjcpaprof</f>
        <v>1411051</v>
      </c>
    </row>
    <row r="36" spans="1:2" x14ac:dyDescent="0.2">
      <c r="A36" t="s">
        <v>559</v>
      </c>
      <c r="B36" s="11">
        <f>t1jjcpacbo</f>
        <v>0</v>
      </c>
    </row>
    <row r="37" spans="1:2" x14ac:dyDescent="0.2">
      <c r="A37" t="s">
        <v>560</v>
      </c>
      <c r="B37" s="11">
        <f>t1jjcpaequip</f>
        <v>0</v>
      </c>
    </row>
    <row r="38" spans="1:2" x14ac:dyDescent="0.2">
      <c r="A38" t="s">
        <v>561</v>
      </c>
      <c r="B38" s="11">
        <f>t1jjcpaadmin</f>
        <v>656818</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7084415</v>
      </c>
    </row>
    <row r="43" spans="1:2" x14ac:dyDescent="0.2">
      <c r="A43" t="s">
        <v>565</v>
      </c>
      <c r="B43" s="11">
        <f>t1othersal</f>
        <v>10772074</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10772074</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Riverside</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Riverside</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7084415</v>
      </c>
    </row>
    <row r="164" spans="1:2" x14ac:dyDescent="0.2">
      <c r="A164" t="s">
        <v>760</v>
      </c>
      <c r="B164" t="e">
        <f>Othert1</f>
        <v>#REF!</v>
      </c>
    </row>
    <row r="165" spans="1:2" x14ac:dyDescent="0.2">
      <c r="A165" t="s">
        <v>761</v>
      </c>
      <c r="B165" s="11">
        <f>t1othertot</f>
        <v>10772074</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Riverside</v>
      </c>
      <c r="B2" s="25">
        <f>Reportdate</f>
        <v>44835</v>
      </c>
      <c r="C2" s="24" t="e">
        <f>Chief</f>
        <v>#REF!</v>
      </c>
      <c r="D2" t="e">
        <f>Chiefphone2</f>
        <v>#REF!</v>
      </c>
      <c r="E2" s="10" t="e">
        <f>Address</f>
        <v>#REF!</v>
      </c>
      <c r="F2" s="10" t="e">
        <f>City</f>
        <v>#REF!</v>
      </c>
      <c r="G2" s="9" t="e">
        <f>ZIP</f>
        <v>#REF!</v>
      </c>
      <c r="H2" s="10" t="e">
        <f>Chiefemail2</f>
        <v>#REF!</v>
      </c>
      <c r="I2" t="str">
        <f>primcontact</f>
        <v>Jessica Holstein</v>
      </c>
      <c r="J2" t="str">
        <f>primarytitle</f>
        <v>Admin Services Manager</v>
      </c>
      <c r="K2" t="str">
        <f>primphone</f>
        <v>951-955-3391</v>
      </c>
      <c r="L2" s="10" t="str">
        <f>preemail</f>
        <v>Jholstein@rivco.org</v>
      </c>
      <c r="M2" t="str">
        <f>seccontact</f>
        <v>Larry Mease</v>
      </c>
      <c r="N2" t="str">
        <f>seccontitle</f>
        <v>Division Director</v>
      </c>
      <c r="O2" t="str">
        <f>secphone</f>
        <v>951-955-9466</v>
      </c>
      <c r="P2" t="str">
        <f>secemail</f>
        <v>lmease@rivco.org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1897013</v>
      </c>
      <c r="AH2" s="11">
        <f>t1jjcpaserv</f>
        <v>3119533</v>
      </c>
      <c r="AI2" s="11">
        <f>t1jjcpaprof</f>
        <v>1411051</v>
      </c>
      <c r="AJ2" s="11">
        <f>t1jjcpacbo</f>
        <v>0</v>
      </c>
      <c r="AK2" s="11">
        <f>t1jjcpaequip</f>
        <v>0</v>
      </c>
      <c r="AL2" s="11">
        <f>t1jjcpaadmin</f>
        <v>656818</v>
      </c>
      <c r="AM2" s="11">
        <f>t1jjcpaothr1</f>
        <v>0</v>
      </c>
      <c r="AN2" s="11">
        <f>t1jjcpaothr2</f>
        <v>0</v>
      </c>
      <c r="AO2" s="11">
        <f>t1jjcpaothr3</f>
        <v>0</v>
      </c>
      <c r="AP2" s="11">
        <f>t1jjcpatot</f>
        <v>7084415</v>
      </c>
      <c r="AQ2" s="11">
        <f>t1othersal</f>
        <v>10772074</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10772074</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Riverside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Riverside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7084415</v>
      </c>
      <c r="FH2" t="e">
        <f>Othert1</f>
        <v>#REF!</v>
      </c>
      <c r="FI2" s="11">
        <f>t1othertot</f>
        <v>10772074</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4" sqref="I24:J24"/>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Riverside</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7</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9</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593</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908</v>
      </c>
      <c r="J14" s="291"/>
      <c r="K14" s="97"/>
      <c r="L14" s="97"/>
      <c r="M14" s="97"/>
      <c r="N14" s="97"/>
      <c r="O14" s="98"/>
    </row>
    <row r="15" spans="1:24" ht="14.25" x14ac:dyDescent="0.2">
      <c r="A15" s="91"/>
      <c r="B15" s="45"/>
      <c r="C15" s="128"/>
      <c r="D15" s="128"/>
      <c r="E15" s="296" t="s">
        <v>815</v>
      </c>
      <c r="F15" s="296"/>
      <c r="G15" s="296"/>
      <c r="H15" s="296"/>
      <c r="I15" s="288">
        <v>214</v>
      </c>
      <c r="J15" s="289"/>
      <c r="K15" s="97"/>
      <c r="L15" s="97"/>
      <c r="M15" s="97"/>
      <c r="N15" s="97"/>
      <c r="O15" s="98"/>
    </row>
    <row r="16" spans="1:24" ht="15" x14ac:dyDescent="0.25">
      <c r="A16" s="102"/>
      <c r="B16" s="45"/>
      <c r="C16" s="128"/>
      <c r="D16" s="128"/>
      <c r="E16" s="298" t="s">
        <v>827</v>
      </c>
      <c r="F16" s="298"/>
      <c r="G16" s="298"/>
      <c r="H16" s="298"/>
      <c r="I16" s="292">
        <f>SUM(I14:J15)</f>
        <v>1122</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597</v>
      </c>
      <c r="J20" s="291"/>
      <c r="K20" s="97"/>
      <c r="L20" s="97"/>
      <c r="M20" s="97"/>
      <c r="N20" s="97"/>
      <c r="O20" s="98"/>
    </row>
    <row r="21" spans="1:24" ht="14.25" x14ac:dyDescent="0.2">
      <c r="A21" s="102"/>
      <c r="B21" s="128"/>
      <c r="C21" s="128"/>
      <c r="D21" s="128"/>
      <c r="E21" s="296" t="s">
        <v>818</v>
      </c>
      <c r="F21" s="296"/>
      <c r="G21" s="296"/>
      <c r="H21" s="296"/>
      <c r="I21" s="309">
        <v>186</v>
      </c>
      <c r="J21" s="310"/>
      <c r="K21" s="97"/>
      <c r="L21" s="97"/>
      <c r="M21" s="97"/>
      <c r="N21" s="97"/>
      <c r="O21" s="98"/>
    </row>
    <row r="22" spans="1:24" ht="14.25" x14ac:dyDescent="0.2">
      <c r="A22" s="102"/>
      <c r="B22" s="128"/>
      <c r="C22" s="128"/>
      <c r="D22" s="128"/>
      <c r="E22" s="297" t="s">
        <v>819</v>
      </c>
      <c r="F22" s="297"/>
      <c r="G22" s="297"/>
      <c r="H22" s="297"/>
      <c r="I22" s="290">
        <v>249</v>
      </c>
      <c r="J22" s="291"/>
      <c r="K22" s="97"/>
      <c r="L22" s="97"/>
      <c r="M22" s="97"/>
      <c r="N22" s="97"/>
      <c r="O22" s="98"/>
    </row>
    <row r="23" spans="1:24" ht="14.25" x14ac:dyDescent="0.2">
      <c r="A23" s="102"/>
      <c r="B23" s="128"/>
      <c r="C23" s="128"/>
      <c r="D23" s="128"/>
      <c r="E23" s="296" t="s">
        <v>820</v>
      </c>
      <c r="F23" s="296"/>
      <c r="G23" s="296"/>
      <c r="H23" s="296"/>
      <c r="I23" s="288">
        <v>12</v>
      </c>
      <c r="J23" s="289"/>
      <c r="K23" s="97"/>
      <c r="L23" s="97"/>
      <c r="M23" s="97"/>
      <c r="N23" s="97"/>
      <c r="O23" s="98"/>
    </row>
    <row r="24" spans="1:24" ht="14.25" x14ac:dyDescent="0.2">
      <c r="A24" s="102"/>
      <c r="B24" s="128"/>
      <c r="C24" s="128"/>
      <c r="D24" s="128"/>
      <c r="E24" s="297" t="s">
        <v>821</v>
      </c>
      <c r="F24" s="297"/>
      <c r="G24" s="297"/>
      <c r="H24" s="297"/>
      <c r="I24" s="290">
        <v>6</v>
      </c>
      <c r="J24" s="291"/>
      <c r="K24" s="97"/>
      <c r="L24" s="97"/>
      <c r="M24" s="97"/>
      <c r="N24" s="97"/>
      <c r="O24" s="98"/>
    </row>
    <row r="25" spans="1:24" ht="14.25" x14ac:dyDescent="0.2">
      <c r="A25" s="102"/>
      <c r="B25" s="128"/>
      <c r="C25" s="128"/>
      <c r="D25" s="128"/>
      <c r="E25" s="296" t="s">
        <v>822</v>
      </c>
      <c r="F25" s="296"/>
      <c r="G25" s="296"/>
      <c r="H25" s="296"/>
      <c r="I25" s="288">
        <v>7</v>
      </c>
      <c r="J25" s="289"/>
      <c r="K25" s="97"/>
      <c r="L25" s="97"/>
      <c r="M25" s="97"/>
      <c r="N25" s="97"/>
      <c r="O25" s="98"/>
    </row>
    <row r="26" spans="1:24" ht="14.25" x14ac:dyDescent="0.2">
      <c r="A26" s="102"/>
      <c r="B26" s="128"/>
      <c r="C26" s="128"/>
      <c r="D26" s="128"/>
      <c r="E26" s="297" t="s">
        <v>823</v>
      </c>
      <c r="F26" s="297"/>
      <c r="G26" s="297"/>
      <c r="H26" s="297"/>
      <c r="I26" s="290">
        <v>65</v>
      </c>
      <c r="J26" s="291"/>
      <c r="K26" s="97"/>
      <c r="L26" s="97"/>
      <c r="M26" s="97"/>
      <c r="N26" s="97"/>
      <c r="O26" s="98"/>
    </row>
    <row r="27" spans="1:24" ht="15" x14ac:dyDescent="0.25">
      <c r="A27" s="102"/>
      <c r="B27" s="128"/>
      <c r="C27" s="128"/>
      <c r="D27" s="128"/>
      <c r="E27" s="298" t="s">
        <v>827</v>
      </c>
      <c r="F27" s="298"/>
      <c r="G27" s="298"/>
      <c r="H27" s="298"/>
      <c r="I27" s="292">
        <f>SUM(I20:J26)</f>
        <v>1122</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O36" sqref="O36"/>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Riverside</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530</v>
      </c>
      <c r="K7" s="360"/>
      <c r="L7" s="45"/>
      <c r="M7" s="45"/>
      <c r="N7" s="45"/>
      <c r="O7" s="92"/>
    </row>
    <row r="8" spans="1:37" ht="14.1" customHeight="1" x14ac:dyDescent="0.2">
      <c r="A8" s="91"/>
      <c r="B8" s="128"/>
      <c r="C8" s="128"/>
      <c r="D8" s="353" t="s">
        <v>890</v>
      </c>
      <c r="E8" s="354"/>
      <c r="F8" s="354"/>
      <c r="G8" s="354"/>
      <c r="H8" s="354"/>
      <c r="I8" s="355"/>
      <c r="J8" s="361">
        <v>63</v>
      </c>
      <c r="K8" s="362"/>
      <c r="L8" s="125"/>
      <c r="M8" s="125"/>
      <c r="N8" s="125"/>
      <c r="O8" s="126"/>
      <c r="P8" s="214"/>
    </row>
    <row r="9" spans="1:37" ht="14.1" customHeight="1" x14ac:dyDescent="0.2">
      <c r="A9" s="91"/>
      <c r="B9" s="128"/>
      <c r="C9" s="128"/>
      <c r="D9" s="356" t="s">
        <v>827</v>
      </c>
      <c r="E9" s="357"/>
      <c r="F9" s="357"/>
      <c r="G9" s="357"/>
      <c r="H9" s="357"/>
      <c r="I9" s="358"/>
      <c r="J9" s="363">
        <f>SUM(I7:J8)</f>
        <v>593</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71</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58</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248</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48</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215</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10</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17</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6</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248</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235</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513</v>
      </c>
      <c r="K32" s="372"/>
      <c r="L32" s="125"/>
      <c r="M32" s="125"/>
      <c r="N32" s="125"/>
      <c r="O32" s="126"/>
      <c r="P32" s="214"/>
    </row>
    <row r="33" spans="1:37" ht="14.1" customHeight="1" x14ac:dyDescent="0.2">
      <c r="A33" s="91"/>
      <c r="B33" s="45"/>
      <c r="C33" s="45"/>
      <c r="D33" s="329" t="s">
        <v>815</v>
      </c>
      <c r="E33" s="330"/>
      <c r="F33" s="330"/>
      <c r="G33" s="330"/>
      <c r="H33" s="330"/>
      <c r="I33" s="370"/>
      <c r="J33" s="335">
        <v>80</v>
      </c>
      <c r="K33" s="336"/>
      <c r="L33" s="125"/>
      <c r="M33" s="125"/>
      <c r="N33" s="125"/>
      <c r="O33" s="126"/>
      <c r="P33" s="214"/>
    </row>
    <row r="34" spans="1:37" ht="14.1" customHeight="1" x14ac:dyDescent="0.2">
      <c r="A34" s="91"/>
      <c r="B34" s="45"/>
      <c r="C34" s="45"/>
      <c r="D34" s="340" t="s">
        <v>827</v>
      </c>
      <c r="E34" s="340"/>
      <c r="F34" s="340"/>
      <c r="G34" s="340"/>
      <c r="H34" s="340"/>
      <c r="I34" s="340"/>
      <c r="J34" s="337">
        <f>SUM(J32:K33)</f>
        <v>593</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320</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94</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140</v>
      </c>
      <c r="K39" s="291"/>
      <c r="L39" s="125"/>
      <c r="M39" s="125"/>
      <c r="N39" s="125"/>
      <c r="O39" s="126"/>
      <c r="P39" s="214"/>
    </row>
    <row r="40" spans="1:37" ht="14.1" customHeight="1" x14ac:dyDescent="0.2">
      <c r="A40" s="91"/>
      <c r="B40" s="136"/>
      <c r="C40" s="128"/>
      <c r="D40" s="333" t="s">
        <v>820</v>
      </c>
      <c r="E40" s="334"/>
      <c r="F40" s="334"/>
      <c r="G40" s="334"/>
      <c r="H40" s="334"/>
      <c r="I40" s="334"/>
      <c r="J40" s="288">
        <v>4</v>
      </c>
      <c r="K40" s="289"/>
      <c r="L40" s="125"/>
      <c r="M40" s="125"/>
      <c r="N40" s="125"/>
      <c r="O40" s="126"/>
      <c r="P40" s="214"/>
    </row>
    <row r="41" spans="1:37" ht="14.1" customHeight="1" x14ac:dyDescent="0.2">
      <c r="A41" s="91"/>
      <c r="B41" s="136"/>
      <c r="C41" s="128"/>
      <c r="D41" s="331" t="s">
        <v>821</v>
      </c>
      <c r="E41" s="332"/>
      <c r="F41" s="332"/>
      <c r="G41" s="332"/>
      <c r="H41" s="332"/>
      <c r="I41" s="332"/>
      <c r="J41" s="290">
        <v>5</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1</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29</v>
      </c>
      <c r="K43" s="291"/>
      <c r="L43" s="125"/>
      <c r="M43" s="125"/>
      <c r="N43" s="125"/>
      <c r="O43" s="126"/>
      <c r="P43" s="214"/>
    </row>
    <row r="44" spans="1:37" ht="14.1" customHeight="1" x14ac:dyDescent="0.2">
      <c r="A44" s="91"/>
      <c r="B44" s="128"/>
      <c r="C44" s="128"/>
      <c r="D44" s="327" t="s">
        <v>827</v>
      </c>
      <c r="E44" s="328"/>
      <c r="F44" s="328"/>
      <c r="G44" s="328"/>
      <c r="H44" s="328"/>
      <c r="I44" s="328"/>
      <c r="J44" s="292">
        <f>SUM(J37:K43)</f>
        <v>593</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H28" sqref="H28"/>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Riverside</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314</v>
      </c>
      <c r="H9" s="388"/>
      <c r="I9" s="183"/>
    </row>
    <row r="10" spans="1:21" ht="15" x14ac:dyDescent="0.2">
      <c r="A10" s="165"/>
      <c r="B10" s="206"/>
      <c r="C10" s="399" t="s">
        <v>872</v>
      </c>
      <c r="D10" s="399"/>
      <c r="E10" s="399"/>
      <c r="F10" s="399"/>
      <c r="G10" s="397">
        <v>336</v>
      </c>
      <c r="H10" s="397"/>
      <c r="I10" s="183"/>
    </row>
    <row r="11" spans="1:21" ht="15" x14ac:dyDescent="0.2">
      <c r="A11" s="165"/>
      <c r="B11" s="206"/>
      <c r="C11" s="398" t="s">
        <v>873</v>
      </c>
      <c r="D11" s="398"/>
      <c r="E11" s="398"/>
      <c r="F11" s="398"/>
      <c r="G11" s="388"/>
      <c r="H11" s="388"/>
      <c r="I11" s="183"/>
    </row>
    <row r="12" spans="1:21" ht="15" x14ac:dyDescent="0.25">
      <c r="A12" s="165"/>
      <c r="B12" s="177"/>
      <c r="C12" s="298" t="s">
        <v>827</v>
      </c>
      <c r="D12" s="298"/>
      <c r="E12" s="298"/>
      <c r="F12" s="298"/>
      <c r="G12" s="394">
        <f>SUM(G9:H11)</f>
        <v>650</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512</v>
      </c>
      <c r="H16" s="388"/>
      <c r="I16" s="98"/>
    </row>
    <row r="17" spans="1:9" ht="14.25" x14ac:dyDescent="0.2">
      <c r="A17" s="102"/>
      <c r="B17" s="128"/>
      <c r="C17" s="296" t="s">
        <v>815</v>
      </c>
      <c r="D17" s="296"/>
      <c r="E17" s="296"/>
      <c r="F17" s="296"/>
      <c r="G17" s="397">
        <v>138</v>
      </c>
      <c r="H17" s="397"/>
      <c r="I17" s="98"/>
    </row>
    <row r="18" spans="1:9" ht="15" x14ac:dyDescent="0.25">
      <c r="A18" s="102"/>
      <c r="B18" s="128"/>
      <c r="C18" s="298" t="s">
        <v>827</v>
      </c>
      <c r="D18" s="298"/>
      <c r="E18" s="298"/>
      <c r="F18" s="298"/>
      <c r="G18" s="408">
        <f>SUM(G16:H17)</f>
        <v>650</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124</v>
      </c>
      <c r="H22" s="388"/>
      <c r="I22" s="98"/>
    </row>
    <row r="23" spans="1:9" ht="14.25" x14ac:dyDescent="0.2">
      <c r="A23" s="102"/>
      <c r="B23" s="128"/>
      <c r="C23" s="296" t="s">
        <v>818</v>
      </c>
      <c r="D23" s="296"/>
      <c r="E23" s="296"/>
      <c r="F23" s="296"/>
      <c r="G23" s="409">
        <v>97</v>
      </c>
      <c r="H23" s="409"/>
      <c r="I23" s="98"/>
    </row>
    <row r="24" spans="1:9" ht="14.25" x14ac:dyDescent="0.2">
      <c r="A24" s="102"/>
      <c r="B24" s="128"/>
      <c r="C24" s="297" t="s">
        <v>817</v>
      </c>
      <c r="D24" s="297"/>
      <c r="E24" s="297"/>
      <c r="F24" s="297"/>
      <c r="G24" s="388">
        <v>399</v>
      </c>
      <c r="H24" s="388"/>
      <c r="I24" s="98"/>
    </row>
    <row r="25" spans="1:9" ht="14.25" x14ac:dyDescent="0.2">
      <c r="A25" s="102"/>
      <c r="B25" s="128"/>
      <c r="C25" s="311" t="s">
        <v>512</v>
      </c>
      <c r="D25" s="311"/>
      <c r="E25" s="311"/>
      <c r="F25" s="311"/>
      <c r="G25" s="397">
        <v>30</v>
      </c>
      <c r="H25" s="397"/>
      <c r="I25" s="98"/>
    </row>
    <row r="26" spans="1:9" ht="15" x14ac:dyDescent="0.25">
      <c r="A26" s="102"/>
      <c r="B26" s="128"/>
      <c r="C26" s="298" t="s">
        <v>827</v>
      </c>
      <c r="D26" s="298"/>
      <c r="E26" s="298"/>
      <c r="F26" s="298"/>
      <c r="G26" s="408">
        <f>SUM(G22:H25)</f>
        <v>650</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90" zoomScaleNormal="9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Riverside</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953</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658" sqref="A658:J692"/>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Riverside</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Riverside</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
        <v>436</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932</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v>1897013</v>
      </c>
      <c r="H132" s="451"/>
      <c r="I132" s="452">
        <v>10772074</v>
      </c>
      <c r="J132" s="452"/>
    </row>
    <row r="133" spans="1:16" x14ac:dyDescent="0.2">
      <c r="A133" s="505" t="s">
        <v>528</v>
      </c>
      <c r="B133" s="505"/>
      <c r="C133" s="505"/>
      <c r="D133" s="505"/>
      <c r="E133" s="434"/>
      <c r="F133" s="434"/>
      <c r="G133" s="435">
        <v>3119533</v>
      </c>
      <c r="H133" s="435"/>
      <c r="I133" s="450"/>
      <c r="J133" s="450"/>
    </row>
    <row r="134" spans="1:16" x14ac:dyDescent="0.2">
      <c r="A134" s="504" t="s">
        <v>529</v>
      </c>
      <c r="B134" s="504"/>
      <c r="C134" s="504"/>
      <c r="D134" s="504"/>
      <c r="E134" s="451"/>
      <c r="F134" s="451"/>
      <c r="G134" s="451">
        <v>1411051</v>
      </c>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v>656818</v>
      </c>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7084415</v>
      </c>
      <c r="H142" s="439"/>
      <c r="I142" s="439">
        <f>SUM(I132:I141)</f>
        <v>10772074</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929</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
        <v>436</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933</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v>1304967</v>
      </c>
      <c r="H184" s="451"/>
      <c r="I184" s="452"/>
      <c r="J184" s="452"/>
    </row>
    <row r="185" spans="1:20" x14ac:dyDescent="0.2">
      <c r="A185" s="447" t="s">
        <v>528</v>
      </c>
      <c r="B185" s="448"/>
      <c r="C185" s="448"/>
      <c r="D185" s="449"/>
      <c r="E185" s="434"/>
      <c r="F185" s="434"/>
      <c r="G185" s="435">
        <v>232614</v>
      </c>
      <c r="H185" s="435"/>
      <c r="I185" s="450"/>
      <c r="J185" s="450"/>
    </row>
    <row r="186" spans="1:20" x14ac:dyDescent="0.2">
      <c r="A186" s="443" t="s">
        <v>529</v>
      </c>
      <c r="B186" s="444"/>
      <c r="C186" s="444"/>
      <c r="D186" s="445"/>
      <c r="E186" s="451"/>
      <c r="F186" s="451"/>
      <c r="G186" s="451">
        <v>5652</v>
      </c>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v>198865</v>
      </c>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0</v>
      </c>
      <c r="F194" s="439"/>
      <c r="G194" s="439">
        <f>SUM(G184:G193)</f>
        <v>1742098</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936</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
        <v>436</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934</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v>6687</v>
      </c>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6687</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930</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
        <v>436</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935</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931</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
        <v>436</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08" t="s">
        <v>955</v>
      </c>
      <c r="F349" s="509"/>
      <c r="G349" s="509"/>
      <c r="H349" s="509"/>
      <c r="I349" s="509"/>
      <c r="J349" s="510"/>
    </row>
    <row r="350" spans="1:10" ht="45.75" customHeight="1" x14ac:dyDescent="0.2">
      <c r="A350" s="497" t="s">
        <v>853</v>
      </c>
      <c r="B350" s="498"/>
      <c r="C350" s="498"/>
      <c r="D350" s="499"/>
      <c r="E350" s="511"/>
      <c r="F350" s="512"/>
      <c r="G350" s="512"/>
      <c r="H350" s="512"/>
      <c r="I350" s="512"/>
      <c r="J350" s="513"/>
    </row>
    <row r="351" spans="1:10" ht="11.25" customHeight="1"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v>1956302</v>
      </c>
      <c r="F353" s="451"/>
      <c r="G353" s="451"/>
      <c r="H353" s="451"/>
      <c r="I353" s="452"/>
      <c r="J353" s="452"/>
    </row>
    <row r="354" spans="1:10" x14ac:dyDescent="0.2">
      <c r="A354" s="447" t="s">
        <v>528</v>
      </c>
      <c r="B354" s="448"/>
      <c r="C354" s="448"/>
      <c r="D354" s="449"/>
      <c r="E354" s="434">
        <v>26826</v>
      </c>
      <c r="F354" s="434"/>
      <c r="G354" s="435"/>
      <c r="H354" s="435"/>
      <c r="I354" s="450"/>
      <c r="J354" s="450"/>
    </row>
    <row r="355" spans="1:10" x14ac:dyDescent="0.2">
      <c r="A355" s="443" t="s">
        <v>529</v>
      </c>
      <c r="B355" s="444"/>
      <c r="C355" s="444"/>
      <c r="D355" s="445"/>
      <c r="E355" s="451">
        <v>190525</v>
      </c>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2173653</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t="s">
        <v>956</v>
      </c>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ht="210.75" customHeight="1"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
        <v>436</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t="s">
        <v>941</v>
      </c>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v>199119</v>
      </c>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199119</v>
      </c>
      <c r="F421" s="439"/>
      <c r="G421" s="439">
        <f>SUM(G411:G420)</f>
        <v>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t="s">
        <v>942</v>
      </c>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
        <v>436</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t="s">
        <v>943</v>
      </c>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v>1637464</v>
      </c>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1637464</v>
      </c>
      <c r="F479" s="439"/>
      <c r="G479" s="439">
        <f>SUM(G469:G478)</f>
        <v>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t="s">
        <v>944</v>
      </c>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
        <v>436</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t="s">
        <v>937</v>
      </c>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v>681076</v>
      </c>
      <c r="F527" s="451"/>
      <c r="G527" s="451"/>
      <c r="H527" s="451"/>
      <c r="I527" s="452"/>
      <c r="J527" s="452"/>
    </row>
    <row r="528" spans="1:10" x14ac:dyDescent="0.2">
      <c r="A528" s="447" t="s">
        <v>528</v>
      </c>
      <c r="B528" s="448"/>
      <c r="C528" s="448"/>
      <c r="D528" s="449"/>
      <c r="E528" s="434">
        <v>207826</v>
      </c>
      <c r="F528" s="434"/>
      <c r="G528" s="435"/>
      <c r="H528" s="435"/>
      <c r="I528" s="450"/>
      <c r="J528" s="450"/>
    </row>
    <row r="529" spans="1:10" x14ac:dyDescent="0.2">
      <c r="A529" s="443" t="s">
        <v>529</v>
      </c>
      <c r="B529" s="444"/>
      <c r="C529" s="444"/>
      <c r="D529" s="445"/>
      <c r="E529" s="451">
        <v>723028</v>
      </c>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1611930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t="s">
        <v>938</v>
      </c>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
        <v>436</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t="s">
        <v>939</v>
      </c>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v>1183877</v>
      </c>
      <c r="F585" s="451"/>
      <c r="G585" s="451"/>
      <c r="H585" s="451"/>
      <c r="I585" s="452"/>
      <c r="J585" s="452"/>
    </row>
    <row r="586" spans="1:10" x14ac:dyDescent="0.2">
      <c r="A586" s="447" t="s">
        <v>528</v>
      </c>
      <c r="B586" s="448"/>
      <c r="C586" s="448"/>
      <c r="D586" s="449"/>
      <c r="E586" s="434">
        <v>29155</v>
      </c>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1213032</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t="s">
        <v>940</v>
      </c>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
        <v>436</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08" t="s">
        <v>954</v>
      </c>
      <c r="F639" s="509"/>
      <c r="G639" s="509"/>
      <c r="H639" s="509"/>
      <c r="I639" s="509"/>
      <c r="J639" s="510"/>
    </row>
    <row r="640" spans="1:10" x14ac:dyDescent="0.2">
      <c r="A640" s="497" t="s">
        <v>853</v>
      </c>
      <c r="B640" s="498"/>
      <c r="C640" s="498"/>
      <c r="D640" s="499"/>
      <c r="E640" s="511"/>
      <c r="F640" s="512"/>
      <c r="G640" s="512"/>
      <c r="H640" s="512"/>
      <c r="I640" s="512"/>
      <c r="J640" s="513"/>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v>288421</v>
      </c>
      <c r="F643" s="451"/>
      <c r="G643" s="451"/>
      <c r="H643" s="451"/>
      <c r="I643" s="452"/>
      <c r="J643" s="452"/>
    </row>
    <row r="644" spans="1:10" x14ac:dyDescent="0.2">
      <c r="A644" s="447" t="s">
        <v>528</v>
      </c>
      <c r="B644" s="448"/>
      <c r="C644" s="448"/>
      <c r="D644" s="449"/>
      <c r="E644" s="434">
        <v>29936</v>
      </c>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318357</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t="s">
        <v>957</v>
      </c>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Riverside</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Riverside</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Riverside</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Riverside</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Riverside</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Riverside</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Riverside</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Riverside</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Riverside</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Riverside</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Riverside</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Riverside</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Riverside</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Riverside</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Riverside</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Riverside</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Riverside</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Riverside</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1122</v>
      </c>
      <c r="E10" s="130"/>
      <c r="F10" s="39"/>
      <c r="G10" s="569" t="s">
        <v>847</v>
      </c>
      <c r="H10" s="569"/>
      <c r="I10" s="572"/>
      <c r="J10" s="174">
        <f>'REPORT 1'!$I$27</f>
        <v>1122</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593</v>
      </c>
      <c r="E17" s="39"/>
      <c r="F17" s="39"/>
      <c r="G17" s="564" t="s">
        <v>847</v>
      </c>
      <c r="H17" s="564"/>
      <c r="I17" s="565"/>
      <c r="J17" s="173">
        <f>'REPORT 3'!$J$34</f>
        <v>593</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248</v>
      </c>
      <c r="E21" s="39"/>
      <c r="F21" s="39"/>
      <c r="G21" s="564" t="s">
        <v>847</v>
      </c>
      <c r="H21" s="564"/>
      <c r="I21" s="565"/>
      <c r="J21" s="173">
        <f>'REPORT 3'!$J$44</f>
        <v>593</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650</v>
      </c>
      <c r="G28" s="564" t="s">
        <v>847</v>
      </c>
      <c r="H28" s="564"/>
      <c r="I28" s="565"/>
      <c r="J28" s="175">
        <f>'ARREST REPORT'!$G$18</f>
        <v>650</v>
      </c>
    </row>
    <row r="31" spans="1:10" ht="15" x14ac:dyDescent="0.25">
      <c r="G31" s="566" t="s">
        <v>816</v>
      </c>
      <c r="H31" s="566"/>
      <c r="I31" s="567"/>
      <c r="J31" s="171" t="s">
        <v>827</v>
      </c>
    </row>
    <row r="32" spans="1:10" s="1" customFormat="1" ht="15" x14ac:dyDescent="0.25">
      <c r="G32" s="564" t="s">
        <v>847</v>
      </c>
      <c r="H32" s="564"/>
      <c r="I32" s="565"/>
      <c r="J32" s="175">
        <f>'ARREST REPORT'!$G$26</f>
        <v>650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Copeland, Tiki</cp:lastModifiedBy>
  <cp:lastPrinted>2018-08-28T17:54:34Z</cp:lastPrinted>
  <dcterms:created xsi:type="dcterms:W3CDTF">2010-06-09T19:05:00Z</dcterms:created>
  <dcterms:modified xsi:type="dcterms:W3CDTF">2022-09-29T23:19:39Z</dcterms:modified>
</cp:coreProperties>
</file>