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4E2D4164-469D-4621-BC4B-59FB515F6D04}"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3256" windowHeight="131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288" i="7"/>
  <c r="H177"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<sst xmlns="http://schemas.openxmlformats.org/spreadsheetml/2006/main" count="2390" uniqueCount="945">
  <si>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</si>
  <si>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</si>
  <si>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</si>
  <si>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</si>
  <si>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</si>
  <si>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</si>
  <si>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</si>
  <si>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</si>
  <si>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</si>
  <si>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</si>
  <si>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</si>
  <si>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</si>
  <si>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</si>
  <si>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</si>
  <si>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</si>
  <si>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</si>
  <si>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</si>
  <si>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</si>
  <si>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</si>
  <si>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</si>
  <si>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</si>
  <si>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</si>
  <si>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</si>
  <si>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</si>
  <si>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</si>
  <si>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</si>
  <si>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</si>
  <si>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</si>
  <si>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</si>
  <si>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</si>
  <si>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</si>
  <si>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</si>
  <si>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</si>
  <si>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</si>
  <si>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</si>
  <si>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</si>
  <si>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</si>
  <si>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</si>
  <si>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</si>
  <si>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</si>
  <si>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</si>
  <si>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</si>
  <si>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</si>
  <si>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</si>
  <si>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</si>
  <si>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</si>
  <si>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</si>
  <si>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</si>
  <si>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</si>
  <si>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</si>
  <si>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</si>
  <si>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</si>
  <si>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</si>
  <si>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</si>
  <si>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</si>
  <si>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</si>
  <si>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</si>
  <si>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</si>
  <si>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</si>
  <si>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</si>
  <si>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</si>
  <si>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</si>
  <si>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</si>
  <si>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</si>
  <si>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</si>
  <si>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</si>
  <si>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</si>
  <si>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</si>
  <si>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</si>
  <si>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</si>
  <si>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</si>
  <si>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</si>
  <si>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</si>
  <si>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</si>
  <si>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</si>
  <si>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</si>
  <si>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</si>
  <si>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</si>
  <si>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</si>
  <si>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</si>
  <si>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</si>
  <si>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</si>
  <si>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</si>
  <si>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</si>
  <si>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</si>
  <si>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</si>
  <si>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</si>
  <si>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</si>
  <si>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</si>
  <si>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</si>
  <si>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</si>
  <si>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</si>
  <si>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</si>
  <si>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</si>
  <si>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</si>
  <si>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</si>
  <si>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</si>
  <si>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</si>
  <si>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</si>
  <si>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</si>
  <si>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</si>
  <si>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</si>
  <si>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</si>
  <si>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</si>
  <si>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</si>
  <si>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</si>
  <si>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</si>
  <si>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</si>
  <si>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</si>
  <si>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</si>
  <si>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</si>
  <si>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</si>
  <si>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</si>
  <si>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</si>
  <si>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</si>
  <si>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</si>
  <si>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</si>
  <si>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</si>
  <si>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</si>
  <si>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</si>
  <si>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</si>
  <si>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</si>
  <si>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</si>
  <si>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</si>
  <si>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</si>
  <si>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</si>
  <si>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</si>
  <si>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</si>
  <si>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</si>
  <si>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</si>
  <si>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</si>
  <si>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</si>
  <si>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</si>
  <si>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</si>
  <si>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</si>
  <si>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</si>
  <si>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</si>
  <si>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</si>
  <si>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</si>
  <si>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</si>
  <si>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</si>
  <si>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</si>
  <si>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</si>
  <si>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</si>
  <si>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</si>
  <si>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</si>
  <si>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</si>
  <si>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</si>
  <si>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</si>
  <si>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</si>
  <si>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</si>
  <si>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</si>
  <si>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</si>
  <si>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</si>
  <si>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</si>
  <si>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</si>
  <si>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</si>
  <si>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</si>
  <si>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</si>
  <si>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</si>
  <si>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</si>
  <si>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</si>
  <si>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</si>
  <si>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</si>
  <si>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</si>
  <si>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</si>
  <si>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</si>
  <si>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</si>
  <si>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</si>
  <si>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</si>
  <si>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</si>
  <si>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</si>
  <si>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</si>
  <si>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</si>
  <si>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</si>
  <si>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</si>
  <si>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</si>
  <si>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</si>
  <si>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</si>
  <si>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</si>
  <si>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</si>
  <si>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</si>
  <si>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</si>
  <si>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</si>
  <si>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</si>
  <si>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</si>
  <si>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</si>
  <si>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</si>
  <si>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</si>
  <si>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</si>
  <si>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</si>
  <si>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</si>
  <si>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</si>
  <si>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</si>
  <si>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</si>
  <si>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</si>
  <si>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</si>
  <si>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</si>
  <si>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</si>
  <si>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</si>
  <si>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</si>
  <si>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</si>
  <si>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</si>
  <si>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</si>
  <si>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</si>
  <si>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</si>
  <si>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</si>
  <si>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</si>
  <si>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</si>
  <si>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</si>
  <si>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</si>
  <si>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</si>
  <si>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</si>
  <si>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</si>
  <si>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</si>
  <si>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</si>
  <si>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</si>
  <si>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</si>
  <si>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</si>
  <si>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</si>
  <si>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</si>
  <si>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</si>
  <si>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</si>
  <si>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</si>
  <si>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</si>
  <si>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</si>
  <si>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</si>
  <si>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</si>
  <si>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</si>
  <si>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</si>
  <si>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</si>
  <si>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</si>
  <si>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</si>
  <si>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</si>
  <si>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</si>
  <si>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</si>
  <si>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</si>
  <si>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</si>
  <si>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</si>
  <si>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</si>
  <si>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</si>
  <si>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</si>
  <si>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</si>
  <si>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</si>
  <si>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</si>
  <si>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</si>
  <si>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</si>
  <si>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</si>
  <si>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</si>
  <si>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</si>
  <si>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</si>
  <si>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</si>
  <si>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</si>
  <si>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</si>
  <si>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</si>
  <si>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</si>
  <si>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</si>
  <si>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</si>
  <si>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</si>
  <si>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</si>
  <si>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</si>
  <si>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</si>
  <si>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</si>
  <si>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</si>
  <si>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</si>
  <si>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</si>
  <si>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</si>
  <si>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</si>
  <si>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</si>
  <si>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</si>
  <si>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</si>
  <si>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</si>
  <si>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</si>
  <si>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</si>
  <si>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</si>
  <si>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</si>
  <si>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</si>
  <si>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</si>
  <si>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</si>
  <si>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</si>
  <si>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</si>
  <si>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</si>
  <si>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</si>
  <si>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</si>
  <si>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</si>
  <si>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</si>
  <si>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</si>
  <si>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</si>
  <si>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</si>
  <si>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</si>
  <si>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</si>
  <si>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</si>
  <si>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</si>
  <si>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</si>
  <si>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</si>
  <si>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</si>
  <si>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</si>
  <si>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</si>
  <si>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</si>
  <si>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</si>
  <si>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</si>
  <si>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</si>
  <si>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</si>
  <si>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</si>
  <si>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</si>
  <si>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</si>
  <si>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</si>
  <si>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</si>
  <si>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</si>
  <si>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</si>
  <si>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</si>
  <si>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</si>
  <si>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</si>
  <si>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</si>
  <si>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</si>
  <si>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</si>
  <si>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</si>
  <si>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</si>
  <si>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</si>
  <si>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</si>
  <si>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</si>
  <si>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</si>
  <si>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</si>
  <si>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</si>
  <si>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</si>
  <si>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</si>
  <si>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</si>
  <si>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</si>
  <si>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</si>
  <si>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</si>
  <si>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</si>
  <si>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</si>
  <si>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</si>
  <si>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</si>
  <si>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</si>
  <si>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</si>
  <si>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</si>
  <si>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</si>
  <si>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</si>
  <si>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</si>
  <si>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</si>
  <si>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</si>
  <si>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</si>
  <si>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</si>
  <si>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</si>
  <si>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</si>
  <si>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</si>
  <si>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</si>
  <si>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</si>
  <si>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</si>
  <si>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</si>
  <si>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</si>
  <si>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</si>
  <si>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</si>
  <si>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</si>
  <si>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</si>
  <si>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</si>
  <si>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</si>
  <si>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</si>
  <si>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</si>
  <si>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</si>
  <si>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</si>
  <si>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</si>
  <si>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</si>
  <si>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</si>
  <si>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</si>
  <si>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</si>
  <si>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</si>
  <si>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</si>
  <si>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</si>
  <si>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</si>
  <si>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</si>
  <si>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</si>
  <si>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</si>
  <si>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</si>
  <si>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</si>
  <si>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</si>
  <si>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</si>
  <si>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</si>
  <si>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</si>
  <si>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</si>
  <si>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</si>
  <si>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</si>
  <si>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</si>
  <si>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</si>
  <si>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</si>
  <si>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</si>
  <si>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</si>
  <si>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</si>
  <si>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</si>
  <si>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</si>
  <si>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</si>
  <si>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</si>
  <si>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</si>
  <si>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</si>
  <si>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</si>
  <si>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</si>
  <si>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</si>
  <si>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</si>
  <si>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</si>
  <si>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</si>
  <si>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</si>
  <si>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</si>
  <si>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</si>
  <si>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</si>
  <si>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</si>
  <si>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</si>
  <si>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</si>
  <si>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</si>
  <si>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</si>
  <si>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</si>
  <si>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</si>
  <si>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</si>
  <si>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</si>
  <si>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</si>
  <si>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</si>
  <si>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</si>
  <si>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</si>
  <si>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</si>
  <si>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</si>
  <si>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</si>
  <si>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</si>
  <si>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</si>
  <si>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</si>
  <si>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</si>
  <si>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</si>
  <si>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</si>
  <si>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</si>
  <si>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</si>
  <si>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</si>
  <si>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</si>
  <si>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</si>
  <si>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</si>
  <si>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</si>
  <si>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</si>
  <si>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</si>
  <si>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</si>
  <si>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</si>
  <si>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</si>
  <si>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</si>
  <si>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</si>
  <si>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</si>
  <si>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</si>
  <si>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</si>
  <si>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</si>
  <si>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</si>
  <si>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</si>
  <si>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</si>
  <si>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</si>
  <si>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</si>
  <si>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</si>
  <si>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</si>
  <si>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</si>
  <si>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</si>
  <si>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</si>
  <si>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</si>
  <si>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</si>
  <si>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</si>
  <si>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</si>
  <si>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</si>
  <si>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</si>
  <si>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</si>
  <si>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</si>
  <si>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</si>
  <si>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</si>
  <si>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</si>
  <si>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</si>
  <si>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</si>
  <si>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</si>
  <si>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</si>
  <si>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</si>
  <si>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</si>
  <si>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</si>
  <si>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</si>
  <si>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</si>
  <si>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</si>
  <si>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</si>
  <si>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</si>
  <si>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</si>
  <si>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</si>
  <si>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</si>
  <si>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</si>
  <si>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</si>
  <si>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</si>
  <si>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</si>
  <si>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</si>
  <si>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</si>
  <si>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</si>
  <si>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</si>
  <si>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</si>
  <si>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</si>
  <si>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</si>
  <si>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</si>
  <si>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</si>
  <si>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</si>
  <si>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</si>
  <si>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</si>
  <si>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</si>
  <si>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</si>
  <si>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</si>
  <si>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</si>
  <si>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</si>
  <si>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</si>
  <si>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</si>
  <si>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</si>
  <si>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</si>
  <si>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</si>
  <si>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</si>
  <si>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</si>
  <si>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</si>
  <si>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</si>
  <si>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</si>
  <si>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</si>
  <si>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</si>
  <si>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</si>
  <si>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</si>
  <si>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</si>
  <si>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</si>
  <si>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</si>
  <si>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</si>
  <si>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</si>
  <si>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</si>
  <si>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</si>
  <si>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</si>
  <si>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</si>
  <si>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</si>
  <si>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</si>
  <si>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</si>
  <si>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</si>
  <si>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</si>
  <si>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</si>
  <si>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</si>
  <si>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</si>
  <si>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</si>
  <si>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</si>
  <si>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</si>
  <si>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</si>
  <si>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</si>
  <si>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</si>
  <si>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</si>
  <si>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</si>
  <si>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</si>
  <si>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</si>
  <si>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</si>
  <si>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</si>
  <si>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</si>
  <si>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</si>
  <si>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</si>
  <si>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</si>
  <si>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</si>
  <si>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</si>
  <si>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</si>
  <si>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</si>
  <si>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</si>
  <si>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</si>
  <si>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</si>
  <si>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</si>
  <si>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</si>
  <si>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</si>
  <si>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</si>
  <si>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</si>
  <si>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</si>
  <si>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</si>
  <si>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</si>
  <si>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</si>
  <si>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</si>
  <si>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</si>
  <si>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</si>
  <si>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</si>
  <si>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</si>
  <si>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</si>
  <si>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</si>
  <si>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</si>
  <si>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</si>
  <si>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</si>
  <si>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</si>
  <si>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</si>
  <si>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</si>
  <si>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</si>
  <si>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</si>
  <si>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</si>
  <si>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</si>
  <si>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</si>
  <si>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</si>
  <si>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</si>
  <si>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</si>
  <si>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</si>
  <si>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</si>
  <si>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</si>
  <si>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</si>
  <si>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</si>
  <si>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</si>
  <si>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</si>
  <si>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</si>
  <si>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</si>
  <si>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</si>
  <si>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</si>
  <si>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</si>
  <si>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</si>
  <si>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</si>
  <si>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</si>
  <si>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</si>
  <si>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</si>
  <si>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</si>
  <si>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</si>
  <si>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</si>
  <si>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</si>
  <si>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</si>
  <si>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</si>
  <si>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</si>
  <si>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</si>
  <si>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</si>
  <si>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</si>
  <si>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</si>
  <si>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</si>
  <si>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</si>
  <si>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</si>
  <si>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</si>
  <si>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</si>
  <si>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</si>
  <si>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</si>
  <si>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</si>
  <si>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</si>
  <si>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</si>
  <si>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</si>
  <si>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</si>
  <si>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</si>
  <si>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</si>
  <si>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</si>
  <si>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</si>
  <si>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</si>
  <si>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</si>
  <si>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</si>
  <si>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</si>
  <si>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</si>
  <si>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</si>
  <si>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</si>
  <si>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</si>
  <si>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</si>
  <si>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</si>
  <si>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</si>
  <si>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</si>
  <si>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</si>
  <si>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</si>
  <si>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</si>
  <si>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</si>
  <si>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</si>
  <si>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</si>
  <si>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</si>
  <si>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</si>
  <si>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</si>
  <si>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</si>
  <si>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</si>
  <si>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</si>
  <si>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</si>
  <si>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</si>
  <si>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</si>
  <si>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</si>
  <si>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</si>
  <si>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</si>
  <si>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</si>
  <si>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</si>
  <si>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</si>
  <si>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</si>
  <si>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</si>
  <si>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</si>
  <si>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</si>
  <si>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</si>
  <si>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</si>
  <si>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</si>
  <si>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</si>
  <si>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</si>
  <si>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</si>
  <si>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</si>
  <si>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</si>
  <si>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</si>
  <si>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</si>
  <si>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</si>
  <si>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</si>
  <si>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</si>
  <si>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</si>
  <si>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</si>
  <si>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</si>
  <si>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</si>
  <si>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</si>
  <si>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</si>
  <si>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</si>
  <si>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</si>
  <si>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</si>
  <si>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</si>
  <si>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</si>
  <si>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</si>
  <si>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</si>
  <si>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</si>
  <si>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</si>
  <si>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</si>
  <si>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</si>
  <si>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</si>
  <si>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</si>
  <si>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</si>
  <si>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</si>
  <si>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</si>
  <si>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</si>
  <si>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</si>
  <si>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</si>
  <si>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</si>
  <si>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</si>
  <si>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</si>
  <si>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</si>
  <si>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</si>
  <si>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</si>
  <si>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</si>
  <si>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</si>
  <si>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</si>
  <si>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</si>
  <si>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</si>
  <si>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</si>
  <si>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</si>
  <si>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</si>
  <si>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</si>
  <si>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</si>
  <si>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</si>
  <si>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</si>
  <si>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</si>
  <si>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</si>
  <si>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</si>
  <si>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</si>
  <si>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</si>
  <si>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</si>
  <si>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</si>
  <si>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</si>
  <si>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</si>
  <si>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</si>
  <si>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</si>
  <si>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</si>
  <si>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</si>
  <si>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</si>
  <si>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</si>
  <si>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</si>
  <si>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</si>
  <si>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</si>
  <si>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</si>
  <si>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</si>
  <si>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</si>
  <si>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</si>
  <si>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</si>
  <si>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</si>
  <si>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</si>
  <si>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</si>
  <si>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</si>
  <si>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</si>
  <si>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</si>
  <si>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</si>
  <si>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</si>
  <si>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</si>
  <si>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</si>
  <si>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</si>
  <si>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</si>
  <si>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</si>
  <si>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</si>
  <si>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</si>
  <si>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</si>
  <si>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</si>
  <si>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</si>
  <si>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</si>
  <si>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</si>
  <si>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</si>
  <si>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</si>
  <si>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</si>
  <si>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</si>
  <si>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</si>
  <si>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</si>
  <si>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</si>
  <si>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</si>
  <si>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</si>
  <si>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</si>
  <si>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</si>
  <si>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</si>
  <si>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</si>
  <si>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</si>
  <si>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</si>
  <si>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</si>
  <si>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</si>
  <si>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</si>
  <si>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</si>
  <si>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</si>
  <si>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</si>
  <si>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</si>
  <si>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</si>
  <si>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</si>
  <si>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</si>
  <si>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</si>
  <si>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</si>
  <si>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</si>
  <si>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</si>
  <si>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</si>
  <si>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</si>
  <si>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</si>
  <si>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</si>
  <si>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</si>
  <si>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</si>
  <si>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</si>
  <si>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</si>
  <si>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</si>
  <si>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</si>
  <si>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</si>
  <si>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</si>
  <si>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</si>
  <si>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</si>
  <si>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</si>
  <si>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</si>
  <si>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</si>
  <si>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</si>
  <si>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</si>
  <si>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</si>
  <si>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</si>
  <si>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</si>
  <si>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</si>
  <si>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</si>
  <si>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</si>
  <si>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</si>
  <si>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</si>
  <si>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</si>
  <si>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</si>
  <si>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</si>
  <si>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</si>
  <si>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</si>
  <si>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</si>
  <si>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</si>
  <si>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</si>
  <si>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</si>
  <si>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</si>
  <si>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</si>
  <si>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</si>
  <si>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</si>
  <si>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</si>
  <si>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</si>
  <si>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</si>
  <si>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</si>
  <si>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</si>
  <si>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</si>
  <si>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</si>
  <si>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</si>
  <si>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</si>
  <si>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</si>
  <si>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</si>
  <si>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</si>
  <si>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</si>
  <si>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</si>
  <si>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</si>
  <si>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</si>
  <si>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</si>
  <si>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</si>
  <si>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</si>
  <si>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</si>
  <si>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</si>
  <si>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</si>
  <si>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</si>
  <si>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</si>
  <si>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</si>
  <si>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</si>
  <si>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</si>
  <si>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</si>
  <si>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</si>
  <si>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</si>
  <si>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</si>
  <si>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</si>
  <si>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</si>
  <si>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</si>
  <si>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</si>
  <si>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</si>
  <si>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</si>
  <si>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</si>
  <si>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</si>
  <si>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</si>
  <si>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</si>
  <si>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</si>
  <si>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</si>
  <si>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</si>
  <si>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</si>
  <si>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</si>
  <si>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</si>
  <si>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</si>
  <si>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</si>
  <si>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</si>
  <si>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</si>
  <si>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</si>
  <si>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</si>
  <si>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</si>
  <si>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</si>
  <si>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</si>
  <si>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</si>
  <si>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</si>
  <si>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</si>
  <si>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</si>
  <si>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</si>
  <si>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</si>
  <si>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</si>
  <si>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</si>
  <si>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</si>
  <si>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</si>
  <si>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</si>
  <si>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</si>
  <si>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</si>
  <si>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</si>
  <si>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</si>
  <si>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</si>
  <si>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</si>
  <si>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</si>
  <si>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</si>
  <si>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</si>
  <si>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</si>
  <si>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</si>
  <si>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</si>
  <si>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</si>
  <si>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</si>
  <si>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</si>
  <si>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</si>
  <si>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</si>
  <si>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</si>
  <si>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</si>
  <si>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</si>
  <si>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</si>
  <si>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</si>
  <si>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</si>
  <si>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</si>
  <si>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</si>
  <si>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</si>
  <si>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Truancy Intervention Program</t>
  </si>
  <si>
    <t xml:space="preserve">Mariposa </t>
  </si>
  <si>
    <t>Youthful Offender Services</t>
  </si>
  <si>
    <t xml:space="preserve">Matthew DiPirro </t>
  </si>
  <si>
    <t>Deputy Probation Officer III</t>
  </si>
  <si>
    <t>(209) 742-1296</t>
  </si>
  <si>
    <t xml:space="preserve">mdipirro@mariposacounty.org </t>
  </si>
  <si>
    <t xml:space="preserve">Carla Shelton </t>
  </si>
  <si>
    <t>(209) 742-1285</t>
  </si>
  <si>
    <t xml:space="preserve">cshelton@mariposacounty.org </t>
  </si>
  <si>
    <t xml:space="preserve">Executive Assistant </t>
  </si>
  <si>
    <t xml:space="preserve">   In 2001, Mariposa County utilized the Juvenile Justice Crime Prevention Act (JJCPA) funds to create an evidenced based school probation officer position, with the primary responsibility of assisting with truancy issues in the Mariposa County Unified School District. The use of JJCPA funding has not changed much over the years. Despite a gradual reduction in state funding associated with JJCPA, the department has been able to continue this highly successful collaborative program utilizing a blend of JJCPA, YOBG and county funding to support the costs of one full-time Deputy Probation Officer (DPO) and one part-time Deputy Probation Officer. The full-time DPO was assigned to manage all juvenile programs and youth referred to the department for intervention and supervision services. The part-time DPO was assigned to the truancy intervention program to work collaboratively with school staff to reduce truancy rates and SARB referrals.
   During the 2019-2020 school year, the school district designated one teacher to work with all of their school sites to streamline truancy intervention efforts. As a new school-based program, the teacher focused on student attendance issues and inconsistent attendance notification throughout the school district. The role of the Mariposa County Probation Department changed to become a supportive partner and the school became the lead agency in addressing truancy. The full-time DPO teamed up with the teacher to complete home visits when necessary, but also made contact with parents and students on their own when the teacher was involved in other school related matters. The full-time DPO also assisted with student behavioral issues when needed.  This year's collaborative effort with designated school staff has been effective at improving student attendance rates. The ability to quickly respond to the truant notifications at the beginning of the school day, make an assessment of the situation and take immediate action when necessary, continues to be instrumental in the success of the program. National research tells us that children who do not attend school are at a greater risk to become involved in criminal activities. Having a team of caring professionals to take immediate action on truancy issues reduces that risk.</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</si>
  <si>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</si>
  <si>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The success of the programs in Mariposa County continues due to the use of existing resources to respond to juvenile delinquency and crime. To make the best use of limited funding, Mariposa County has developed strong collaborative relationships with local agencies and organizations that provide services to the at-risk youth population. 
     The Mariposa County Probation Department's Juvenile Division had one full-time Deputy Probation Officer assigned to the unit. This officer provided an appropriate level of intervention and prevention services which held youthful offenders accountable, while keeping the community safe. 
     The overall number of referrals for juvenile delinquency continues to be low. The Juvenile Division Officer was successful at handling most referrals informally. Informal interventions may include meetings with the offender and parent; referrals to diversion programs; and referrals to other service providers to avoid further involvement in the juvenile justice system. One diversion program utilized is 3rd Millennium Classrooms, an on-line educational program for youth and parents, paid for by the department. The on-line classes include education about shop-lifting, marijuana, alcohol and tobacco related offenses. There is also a parent education program which is a companion course to the juvenile alcohol and drug education programs.
     Another juvenile intervention program is the Truancy Intervention Program (TIP). TIP has been operative since its implementation in 2001. TIP continues to strengthen the collaborative relationship between the Mariposa County Probation Department, Mariposa County Unified School District and the  Mariposa County Sheriff’s Office. The Mariposa County Probation Department hired a part-time Deputy Probation Officer to deal with truancy referrals received from the various school sites and to help with students who were being disruptive to the learning environment and that officer continued those duties.    
     The department continues to use alternatives to detention and out-of-home placement when deemed appropriate to do so. We are committed to utilizing the most appropriate level of intervention or sanction to address delinquent behavior. Electronic monitoring, community service, education programs, juvenile hall custody and supervision services are used separately and in combination to meet the diverse needs of our youthful offender population. However, with the early intervention services that we are able to provide, the need for the more restrictive interventions has decreased significantly. 
     The relationships established within the community of Mariposa continue to be effective at providing efficient services to our at-risk youth and their families. These relationships allow effective communication between key juvenile service providers. These relationships are also effective at reducing the duplication of contact and services for delinquents and their families who find themselves in multiple systems. 
</t>
  </si>
  <si>
    <t xml:space="preserve">   The Deputy Probation Officer received training in Sacramento, CA on November 20 and November 21 of 2019.  This training was the 4th Annual Interagency Symposium and titled "Breaking Barriers, Building Bridges".  This training encompassed many different facets but was specific in working together to break barriers and build bridges to achieve our vision: "All of California's children receive the services and supports necessary for them to succeed in school and society, nurtured by healthy families and strong communities."  This training specifically covered the topics of: Meeting the challenge of childhood trauma for California's youngest students; interagency leadership teaming as the cornerstone of integrated care; stories from the field and what we have learned; interagency data and outcomes management; enhancing outcomes through collaborative information and data sharing; building accountable communities.  The DPO was able to come back to Mariposa, share and collaborate the information from the training with allied agencies and other officers while implementing the material into everyday proactive approaches in Mariposa County.  </t>
  </si>
  <si>
    <t>Youth sports is one of the few activities available to all children in Mariposa County. Sports costs are high and not in the budget for many families in our community. Probation utilized JJCPA funds to pay for Girls Youth Volleyball Sponsorship for the Mariposa Middle School (grades 6-8).  Their uniforms disappeared from their storage area and both teams were lacking funds to replace each set of uniforms.  This sponsorship helped support the objective of the Truancy Intervention Program since school attendance and academic success are required to participate.  Cell phones were also utilized to help with this program giving the officers the ability to communicate with key personnel in the community to be effective in creating solutions to issues that may have risen.  Brochures aimed at services to directly impact our population were also purchased in order to maintain knowledge, services and up-to-date information in our community.                                                                  Over the past several years, the department has provided monetary awards to seniors with perfect attendance and has contributed to the school district's attendance program. Depending on the number of seniors with perfect attendance, the program has paid $100 per year for perfect attendance per senior student. 
The Probation Department plans to continue these incentive programs. The amount of the award varies from year to year depending on the number of seniors identified with perfect attendance. Seniors selected to receive the award must have perfect attendance during their senior year in high school. 
The Mariposa County Probation Department and Mariposa County Unified School District successfully work collaboratively to improve student attendance and behavior.</t>
  </si>
  <si>
    <t xml:space="preserve">   Moderate to high risk juvenile offenders are the targeted population for YOBG funds. Youth identified as at-risk for out-of-home placement are referred to behavioral health for assessment and intensive intervention and services. This approach has proven to be effective in addressing youth and familial issues, while allowing the youth to remain in the home. The Full Service Partnership program provides counseling, mentoring, parental role-modeling and other supportive services. 
   YOBG funds will continue to be used to support existing and new programs. When necessary, contract services will be used to support youth at home. Funds are used to support the costs of electronic monitoring, detention, drug testing, vehicle expenses, office/equipment expenses and other costs associated with supporting services that best meet the needs of our youth. Keeping youth in the home of their parent/guardian significantly reduces county costs associated with out-of-home placement and detention. With limited local resources, it will only take one youth in need of a locked mental health treatment facility or commitment to the Department of Juvenile Justice to expend all of the YOBG and County dollars allocated to serve this population.                   This year the Mariposa County Probation Department used a portion of these funds to remodel our Juvenile Hall.  A desk, shelves, cabinets for storage, flooring, painting and other pertinent modifications were made in order to improve our facility and make it a safer, conducive environment for making a positive change for our detained youth.  
   These funds were also used to support several local community events. Such events and activities included: Cops for Kids, Trunk or Treat, Red Ribbon Week, National Night Out, Safe at Home and Back to School. Participation in these events help law enforcement agencies change the negative perceptions of community members by providing a fun and friendly atmosphere to engage with one another. These activities are free to the community and give all parents an opportunity to spend quality time with their children.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</si>
</sst>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shelton@mariposacounty.org" TargetMode="External"/><Relationship Id="rId1" Type="http://schemas.openxmlformats.org/officeDocument/2006/relationships/hyperlink" Target="mailto:mdipirro@mariposa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L48" sqref="L48:T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426</v>
      </c>
      <c r="B24" s="266"/>
      <c r="C24" s="266"/>
      <c r="D24" s="266"/>
      <c r="E24" s="267"/>
      <c r="F24" s="268">
        <v>44095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931</v>
      </c>
      <c r="B27" s="252"/>
      <c r="C27" s="252"/>
      <c r="D27" s="252"/>
      <c r="E27" s="253"/>
      <c r="F27" s="251" t="s">
        <v>932</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933</v>
      </c>
      <c r="B29" s="242"/>
      <c r="C29" s="243"/>
      <c r="D29" s="254" t="s">
        <v>934</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935</v>
      </c>
      <c r="B32" s="245"/>
      <c r="C32" s="245"/>
      <c r="D32" s="245"/>
      <c r="E32" s="245"/>
      <c r="F32" s="244" t="s">
        <v>938</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936</v>
      </c>
      <c r="B34" s="242"/>
      <c r="C34" s="243"/>
      <c r="D34" s="263" t="s">
        <v>937</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940</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Mariposa</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Mariposa</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Mariposa</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Mariposa</v>
      </c>
    </row>
    <row r="2" spans="1:2" x14ac:dyDescent="0.25">
      <c r="A2" t="s">
        <v>541</v>
      </c>
      <c r="B2" s="25">
        <f>Reportdate</f>
        <v>44095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 xml:space="preserve">Matthew DiPirro </v>
      </c>
    </row>
    <row r="10" spans="1:2" x14ac:dyDescent="0.25">
      <c r="A10" t="s">
        <v>218</v>
      </c>
      <c r="B10" t="str">
        <f>primarytitle</f>
        <v>Deputy Probation Officer III</v>
      </c>
    </row>
    <row r="11" spans="1:2" x14ac:dyDescent="0.25">
      <c r="A11" t="s">
        <v>217</v>
      </c>
      <c r="B11" t="str">
        <f>primphone</f>
        <v>(209) 742-1296</v>
      </c>
    </row>
    <row r="12" spans="1:2" x14ac:dyDescent="0.25">
      <c r="A12" t="s">
        <v>193</v>
      </c>
      <c r="B12" s="10" t="str">
        <f>preemail</f>
        <v xml:space="preserve">mdipirro@mariposacounty.org </v>
      </c>
    </row>
    <row r="13" spans="1:2" x14ac:dyDescent="0.25">
      <c r="A13" t="s">
        <v>365</v>
      </c>
      <c r="B13" t="str">
        <f>seccontact</f>
        <v xml:space="preserve">Carla Shelton </v>
      </c>
    </row>
    <row r="14" spans="1:2" x14ac:dyDescent="0.25">
      <c r="A14" t="s">
        <v>366</v>
      </c>
      <c r="B14" t="str">
        <f>seccontitle</f>
        <v xml:space="preserve">Executive Assistant </v>
      </c>
    </row>
    <row r="15" spans="1:2" x14ac:dyDescent="0.25">
      <c r="A15" t="s">
        <v>367</v>
      </c>
      <c r="B15" t="str">
        <f>secphone</f>
        <v>(209) 742-1285</v>
      </c>
    </row>
    <row r="16" spans="1:2" x14ac:dyDescent="0.25">
      <c r="A16" t="s">
        <v>368</v>
      </c>
      <c r="B16" t="str">
        <f>secemail</f>
        <v xml:space="preserve">cshelton@mariposacounty.org </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50896</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50896</v>
      </c>
    </row>
    <row r="33" spans="1:2" x14ac:dyDescent="0.25">
      <c r="A33" t="s">
        <v>556</v>
      </c>
      <c r="B33" s="11">
        <f>t1jjcpasal</f>
        <v>62682</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1258</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63940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Mariposa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Mariposa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63940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Mariposa</v>
      </c>
      <c r="B2" s="25">
        <f>Reportdate</f>
        <v>44095</v>
      </c>
      <c r="C2" s="24" t="e">
        <f>Chief</f>
        <v>#REF!</v>
      </c>
      <c r="D2" t="e">
        <f>Chiefphone2</f>
        <v>#REF!</v>
      </c>
      <c r="E2" s="10" t="e">
        <f>Address</f>
        <v>#REF!</v>
      </c>
      <c r="F2" s="10" t="e">
        <f>City</f>
        <v>#REF!</v>
      </c>
      <c r="G2" s="9" t="e">
        <f>ZIP</f>
        <v>#REF!</v>
      </c>
      <c r="H2" s="10" t="e">
        <f>Chiefemail2</f>
        <v>#REF!</v>
      </c>
      <c r="I2" t="str">
        <f>primcontact</f>
        <v xml:space="preserve">Matthew DiPirro </v>
      </c>
      <c r="J2" t="str">
        <f>primarytitle</f>
        <v>Deputy Probation Officer III</v>
      </c>
      <c r="K2" t="str">
        <f>primphone</f>
        <v>(209) 742-1296</v>
      </c>
      <c r="L2" s="10" t="str">
        <f>preemail</f>
        <v xml:space="preserve">mdipirro@mariposacounty.org </v>
      </c>
      <c r="M2" t="str">
        <f>seccontact</f>
        <v xml:space="preserve">Carla Shelton </v>
      </c>
      <c r="N2" t="str">
        <f>seccontitle</f>
        <v xml:space="preserve">Executive Assistant </v>
      </c>
      <c r="O2" t="str">
        <f>secphone</f>
        <v>(209) 742-1285</v>
      </c>
      <c r="P2" t="str">
        <f>secemail</f>
        <v xml:space="preserve">cshelton@mariposacounty.org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50896</v>
      </c>
      <c r="X2" s="11">
        <f>t1yobgserv</f>
        <v>0</v>
      </c>
      <c r="Y2" s="11">
        <f>t1yobgprof</f>
        <v>0</v>
      </c>
      <c r="Z2" s="11">
        <f>t1yobgcbo</f>
        <v>0</v>
      </c>
      <c r="AA2" s="11">
        <f>t1yobgequip</f>
        <v>0</v>
      </c>
      <c r="AB2" s="11">
        <f>t1yobgadmin</f>
        <v>0</v>
      </c>
      <c r="AC2" s="11">
        <f>t1yobgothr1</f>
        <v>0</v>
      </c>
      <c r="AD2" s="11">
        <f>t1yobgothr2</f>
        <v>0</v>
      </c>
      <c r="AE2" s="11">
        <f>t1yobgothr3</f>
        <v>0</v>
      </c>
      <c r="AF2" s="11">
        <f>t1yobgtot</f>
        <v>50896</v>
      </c>
      <c r="AG2" s="11">
        <f>t1jjcpasal</f>
        <v>62682</v>
      </c>
      <c r="AH2" s="11">
        <f>t1jjcpaserv</f>
        <v>0</v>
      </c>
      <c r="AI2" s="11">
        <f>t1jjcpaprof</f>
        <v>0</v>
      </c>
      <c r="AJ2" s="11">
        <f>t1jjcpacbo</f>
        <v>0</v>
      </c>
      <c r="AK2" s="11">
        <f>t1jjcpaequip</f>
        <v>0</v>
      </c>
      <c r="AL2" s="11">
        <f>t1jjcpaadmin</f>
        <v>1258</v>
      </c>
      <c r="AM2" s="11">
        <f>t1jjcpaothr1</f>
        <v>0</v>
      </c>
      <c r="AN2" s="11">
        <f>t1jjcpaothr2</f>
        <v>0</v>
      </c>
      <c r="AO2" s="11">
        <f>t1jjcpaothr3</f>
        <v>0</v>
      </c>
      <c r="AP2" s="11">
        <f>t1jjcpatot</f>
        <v>63940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Mariposa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Mariposa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63940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41" activePane="bottomLeft" state="frozen"/>
      <selection pane="bottomLeft" activeCell="I14" sqref="I14:J14"/>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Mariposa</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3</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11</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5</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c r="J14" s="291"/>
      <c r="K14" s="97"/>
      <c r="L14" s="97"/>
      <c r="M14" s="97"/>
      <c r="N14" s="97"/>
      <c r="O14" s="98"/>
    </row>
    <row r="15" spans="1:24" ht="13.8" x14ac:dyDescent="0.25">
      <c r="A15" s="91"/>
      <c r="B15" s="45"/>
      <c r="C15" s="128"/>
      <c r="D15" s="128"/>
      <c r="E15" s="296" t="s">
        <v>815</v>
      </c>
      <c r="F15" s="296"/>
      <c r="G15" s="296"/>
      <c r="H15" s="296"/>
      <c r="I15" s="288"/>
      <c r="J15" s="289"/>
      <c r="K15" s="97"/>
      <c r="L15" s="97"/>
      <c r="M15" s="97"/>
      <c r="N15" s="97"/>
      <c r="O15" s="98"/>
    </row>
    <row r="16" spans="1:24" ht="14.4" x14ac:dyDescent="0.3">
      <c r="A16" s="102"/>
      <c r="B16" s="45"/>
      <c r="C16" s="128"/>
      <c r="D16" s="128"/>
      <c r="E16" s="298" t="s">
        <v>827</v>
      </c>
      <c r="F16" s="298"/>
      <c r="G16" s="298"/>
      <c r="H16" s="298"/>
      <c r="I16" s="292">
        <f>SUM(I14:J15)</f>
        <v>0</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c r="J20" s="291"/>
      <c r="K20" s="97"/>
      <c r="L20" s="97"/>
      <c r="M20" s="97"/>
      <c r="N20" s="97"/>
      <c r="O20" s="98"/>
    </row>
    <row r="21" spans="1:24" ht="13.8" x14ac:dyDescent="0.25">
      <c r="A21" s="102"/>
      <c r="B21" s="128"/>
      <c r="C21" s="128"/>
      <c r="D21" s="128"/>
      <c r="E21" s="296" t="s">
        <v>818</v>
      </c>
      <c r="F21" s="296"/>
      <c r="G21" s="296"/>
      <c r="H21" s="296"/>
      <c r="I21" s="309"/>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62" activePane="bottomLeft" state="frozen"/>
      <selection activeCell="B1" sqref="B1"/>
      <selection pane="bottomLeft" activeCell="J21" sqref="J21:K21"/>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Mariposa</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5</v>
      </c>
      <c r="K7" s="360"/>
      <c r="L7" s="45"/>
      <c r="M7" s="45"/>
      <c r="N7" s="45"/>
      <c r="O7" s="92"/>
    </row>
    <row r="8" spans="1:37" ht="14.1" customHeight="1" x14ac:dyDescent="0.25">
      <c r="A8" s="91"/>
      <c r="B8" s="128"/>
      <c r="C8" s="128"/>
      <c r="D8" s="353" t="s">
        <v>890</v>
      </c>
      <c r="E8" s="354"/>
      <c r="F8" s="354"/>
      <c r="G8" s="354"/>
      <c r="H8" s="354"/>
      <c r="I8" s="355"/>
      <c r="J8" s="361"/>
      <c r="K8" s="362"/>
      <c r="L8" s="125"/>
      <c r="M8" s="125"/>
      <c r="N8" s="125"/>
      <c r="O8" s="126"/>
      <c r="P8" s="214"/>
    </row>
    <row r="9" spans="1:37" ht="14.1" customHeight="1" x14ac:dyDescent="0.25">
      <c r="A9" s="91"/>
      <c r="B9" s="128"/>
      <c r="C9" s="128"/>
      <c r="D9" s="356" t="s">
        <v>827</v>
      </c>
      <c r="E9" s="357"/>
      <c r="F9" s="357"/>
      <c r="G9" s="357"/>
      <c r="H9" s="357"/>
      <c r="I9" s="358"/>
      <c r="J9" s="337">
        <f>SUM(I7:J8)</f>
        <v>5</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0</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5</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5</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120" zoomScaleNormal="12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Mariposa</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8</v>
      </c>
      <c r="H9" s="386"/>
      <c r="I9" s="183"/>
    </row>
    <row r="10" spans="1:21" ht="13.8" x14ac:dyDescent="0.25">
      <c r="A10" s="165"/>
      <c r="B10" s="206"/>
      <c r="C10" s="397" t="s">
        <v>872</v>
      </c>
      <c r="D10" s="397"/>
      <c r="E10" s="397"/>
      <c r="F10" s="397"/>
      <c r="G10" s="395">
        <v>8</v>
      </c>
      <c r="H10" s="395"/>
      <c r="I10" s="183"/>
    </row>
    <row r="11" spans="1:21" ht="13.8" x14ac:dyDescent="0.25">
      <c r="A11" s="165"/>
      <c r="B11" s="206"/>
      <c r="C11" s="396" t="s">
        <v>873</v>
      </c>
      <c r="D11" s="396"/>
      <c r="E11" s="396"/>
      <c r="F11" s="396"/>
      <c r="G11" s="386"/>
      <c r="H11" s="386"/>
      <c r="I11" s="183"/>
    </row>
    <row r="12" spans="1:21" ht="14.4" x14ac:dyDescent="0.3">
      <c r="A12" s="165"/>
      <c r="B12" s="177"/>
      <c r="C12" s="298" t="s">
        <v>827</v>
      </c>
      <c r="D12" s="298"/>
      <c r="E12" s="298"/>
      <c r="F12" s="298"/>
      <c r="G12" s="392">
        <f>SUM(G9:H11)</f>
        <v>16</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6">
        <f>SUM(G16:H17)</f>
        <v>0</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7"/>
      <c r="H23" s="407"/>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6">
        <f>SUM(G22:H25)</f>
        <v>0</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120" zoomScaleNormal="12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Mariposa</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941</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97" zoomScale="120" zoomScaleNormal="120" workbookViewId="0">
      <selection activeCell="A308" sqref="A308:J308"/>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Mariposa</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Mariposa</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
        <v>929</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928</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513</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50896</v>
      </c>
      <c r="F132" s="449"/>
      <c r="G132" s="449">
        <v>62682</v>
      </c>
      <c r="H132" s="449"/>
      <c r="I132" s="450"/>
      <c r="J132" s="450"/>
    </row>
    <row r="133" spans="1:16" x14ac:dyDescent="0.25">
      <c r="A133" s="503" t="s">
        <v>528</v>
      </c>
      <c r="B133" s="503"/>
      <c r="C133" s="503"/>
      <c r="D133" s="503"/>
      <c r="E133" s="432"/>
      <c r="F133" s="432"/>
      <c r="G133" s="433"/>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v>1258</v>
      </c>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50896</v>
      </c>
      <c r="F142" s="437"/>
      <c r="G142" s="437">
        <f>SUM(G132:G141)</f>
        <v>63940</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939</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Mariposa</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930</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507</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c r="H184" s="449"/>
      <c r="I184" s="450"/>
      <c r="J184" s="450"/>
    </row>
    <row r="185" spans="1:20" x14ac:dyDescent="0.25">
      <c r="A185" s="445" t="s">
        <v>528</v>
      </c>
      <c r="B185" s="446"/>
      <c r="C185" s="446"/>
      <c r="D185" s="447"/>
      <c r="E185" s="432"/>
      <c r="F185" s="432"/>
      <c r="G185" s="433">
        <v>945</v>
      </c>
      <c r="H185" s="433"/>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0</v>
      </c>
      <c r="F194" s="437"/>
      <c r="G194" s="437">
        <f>SUM(G184:G193)</f>
        <v>945</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942</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
        <v>929</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928</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517</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v>2364</v>
      </c>
      <c r="F238" s="432"/>
      <c r="G238" s="433">
        <v>1078</v>
      </c>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2364</v>
      </c>
      <c r="F247" s="437"/>
      <c r="G247" s="437">
        <f>SUM(G237:G246)</f>
        <v>1078</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943</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Mariposa</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930</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517</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v>14184</v>
      </c>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v>3538</v>
      </c>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17722</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944</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
        <v>929</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Mariposa</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Mariposa</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Mariposa</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Mariposa</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Mariposa</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Mariposa</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Mariposa</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Mariposa</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Mariposa</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Mariposa</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Mariposa</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Mariposa</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Mariposa</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Mariposa</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Mariposa</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Mariposa</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Mariposa</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Mariposa</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Mariposa</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Mariposa</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Mariposa</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Mariposa</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Mariposa</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Mariposa</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Mariposa</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Mariposa</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0</v>
      </c>
      <c r="E10" s="130"/>
      <c r="F10" s="39"/>
      <c r="G10" s="567" t="s">
        <v>847</v>
      </c>
      <c r="H10" s="567"/>
      <c r="I10" s="570"/>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5</v>
      </c>
      <c r="E17" s="39"/>
      <c r="F17" s="39"/>
      <c r="G17" s="562" t="s">
        <v>847</v>
      </c>
      <c r="H17" s="562"/>
      <c r="I17" s="563"/>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5</v>
      </c>
      <c r="E21" s="39"/>
      <c r="F21" s="39"/>
      <c r="G21" s="562" t="s">
        <v>847</v>
      </c>
      <c r="H21" s="562"/>
      <c r="I21" s="563"/>
      <c r="J21" s="173">
        <f>'REPORT 3'!$J$44</f>
        <v>0</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16</v>
      </c>
      <c r="G28" s="562" t="s">
        <v>847</v>
      </c>
      <c r="H28" s="562"/>
      <c r="I28" s="563"/>
      <c r="J28" s="175">
        <f>'ARREST REPORT'!$G$18</f>
        <v>0</v>
      </c>
    </row>
    <row r="31" spans="1:10" ht="13.8" x14ac:dyDescent="0.25">
      <c r="G31" s="564" t="s">
        <v>816</v>
      </c>
      <c r="H31" s="564"/>
      <c r="I31" s="565"/>
      <c r="J31" s="171" t="s">
        <v>827</v>
      </c>
    </row>
    <row r="32" spans="1:10" s="1" customFormat="1" ht="13.8" x14ac:dyDescent="0.25">
      <c r="G32" s="562" t="s">
        <v>847</v>
      </c>
      <c r="H32" s="562"/>
      <c r="I32" s="563"/>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2020-09-24T19:40:16Z</cp:lastPrinted>
  <dcterms:created xsi:type="dcterms:W3CDTF">2010-06-09T19:05:00Z</dcterms:created>
  <dcterms:modified xsi:type="dcterms:W3CDTF">2020-10-26T18:29:44Z</dcterms:modified>
</cp:coreProperties>
</file>