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B01B895B-0D02-4C39-AD0D-518CD3CF0A7C}"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10212" windowHeight="768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<sst xmlns="http://schemas.openxmlformats.org/spreadsheetml/2006/main" count="2390" uniqueCount="945">
  <si>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</si>
  <si>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</si>
  <si>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</si>
  <si>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</si>
  <si>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</si>
  <si>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</si>
  <si>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</si>
  <si>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</si>
  <si>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</si>
  <si>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</si>
  <si>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</si>
  <si>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</si>
  <si>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</si>
  <si>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</si>
  <si>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</si>
  <si>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</si>
  <si>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</si>
  <si>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</si>
  <si>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</si>
  <si>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</si>
  <si>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</si>
  <si>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</si>
  <si>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</si>
  <si>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</si>
  <si>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</si>
  <si>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</si>
  <si>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</si>
  <si>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</si>
  <si>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</si>
  <si>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</si>
  <si>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</si>
  <si>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</si>
  <si>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</si>
  <si>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</si>
  <si>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</si>
  <si>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</si>
  <si>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</si>
  <si>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</si>
  <si>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</si>
  <si>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</si>
  <si>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</si>
  <si>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</si>
  <si>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</si>
  <si>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</si>
  <si>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</si>
  <si>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</si>
  <si>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</si>
  <si>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</si>
  <si>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</si>
  <si>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</si>
  <si>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</si>
  <si>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</si>
  <si>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</si>
  <si>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</si>
  <si>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</si>
  <si>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</si>
  <si>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</si>
  <si>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</si>
  <si>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</si>
  <si>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</si>
  <si>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</si>
  <si>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</si>
  <si>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</si>
  <si>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</si>
  <si>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</si>
  <si>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</si>
  <si>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</si>
  <si>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</si>
  <si>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</si>
  <si>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</si>
  <si>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</si>
  <si>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</si>
  <si>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</si>
  <si>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</si>
  <si>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</si>
  <si>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</si>
  <si>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</si>
  <si>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</si>
  <si>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</si>
  <si>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</si>
  <si>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</si>
  <si>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</si>
  <si>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</si>
  <si>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</si>
  <si>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</si>
  <si>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</si>
  <si>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</si>
  <si>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</si>
  <si>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</si>
  <si>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</si>
  <si>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</si>
  <si>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</si>
  <si>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</si>
  <si>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</si>
  <si>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</si>
  <si>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</si>
  <si>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</si>
  <si>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</si>
  <si>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</si>
  <si>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</si>
  <si>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</si>
  <si>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</si>
  <si>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</si>
  <si>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</si>
  <si>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</si>
  <si>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</si>
  <si>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</si>
  <si>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</si>
  <si>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</si>
  <si>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</si>
  <si>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</si>
  <si>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</si>
  <si>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</si>
  <si>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</si>
  <si>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</si>
  <si>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</si>
  <si>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</si>
  <si>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</si>
  <si>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</si>
  <si>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</si>
  <si>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</si>
  <si>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</si>
  <si>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</si>
  <si>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</si>
  <si>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</si>
  <si>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</si>
  <si>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</si>
  <si>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</si>
  <si>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</si>
  <si>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</si>
  <si>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</si>
  <si>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</si>
  <si>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</si>
  <si>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</si>
  <si>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</si>
  <si>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</si>
  <si>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</si>
  <si>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</si>
  <si>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</si>
  <si>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</si>
  <si>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</si>
  <si>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</si>
  <si>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</si>
  <si>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</si>
  <si>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</si>
  <si>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</si>
  <si>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</si>
  <si>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</si>
  <si>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</si>
  <si>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</si>
  <si>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</si>
  <si>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</si>
  <si>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</si>
  <si>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</si>
  <si>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</si>
  <si>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</si>
  <si>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</si>
  <si>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</si>
  <si>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</si>
  <si>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</si>
  <si>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</si>
  <si>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</si>
  <si>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</si>
  <si>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</si>
  <si>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</si>
  <si>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</si>
  <si>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</si>
  <si>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</si>
  <si>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</si>
  <si>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</si>
  <si>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</si>
  <si>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</si>
  <si>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</si>
  <si>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</si>
  <si>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</si>
  <si>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</si>
  <si>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</si>
  <si>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</si>
  <si>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</si>
  <si>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</si>
  <si>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</si>
  <si>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</si>
  <si>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</si>
  <si>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</si>
  <si>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</si>
  <si>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</si>
  <si>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</si>
  <si>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</si>
  <si>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</si>
  <si>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</si>
  <si>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</si>
  <si>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</si>
  <si>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</si>
  <si>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</si>
  <si>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</si>
  <si>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</si>
  <si>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</si>
  <si>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</si>
  <si>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</si>
  <si>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</si>
  <si>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</si>
  <si>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</si>
  <si>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</si>
  <si>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</si>
  <si>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</si>
  <si>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</si>
  <si>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</si>
  <si>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</si>
  <si>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</si>
  <si>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</si>
  <si>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</si>
  <si>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</si>
  <si>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</si>
  <si>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</si>
  <si>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</si>
  <si>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</si>
  <si>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</si>
  <si>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</si>
  <si>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</si>
  <si>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</si>
  <si>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</si>
  <si>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</si>
  <si>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</si>
  <si>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</si>
  <si>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</si>
  <si>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</si>
  <si>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</si>
  <si>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</si>
  <si>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</si>
  <si>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</si>
  <si>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</si>
  <si>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</si>
  <si>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</si>
  <si>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</si>
  <si>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</si>
  <si>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</si>
  <si>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</si>
  <si>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</si>
  <si>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</si>
  <si>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</si>
  <si>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</si>
  <si>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</si>
  <si>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</si>
  <si>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</si>
  <si>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</si>
  <si>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</si>
  <si>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</si>
  <si>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</si>
  <si>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</si>
  <si>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</si>
  <si>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</si>
  <si>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</si>
  <si>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</si>
  <si>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</si>
  <si>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</si>
  <si>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</si>
  <si>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</si>
  <si>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</si>
  <si>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</si>
  <si>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</si>
  <si>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</si>
  <si>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</si>
  <si>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</si>
  <si>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</si>
  <si>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</si>
  <si>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</si>
  <si>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</si>
  <si>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</si>
  <si>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</si>
  <si>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</si>
  <si>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</si>
  <si>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</si>
  <si>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</si>
  <si>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</si>
  <si>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</si>
  <si>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</si>
  <si>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</si>
  <si>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</si>
  <si>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</si>
  <si>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</si>
  <si>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</si>
  <si>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</si>
  <si>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</si>
  <si>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</si>
  <si>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</si>
  <si>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</si>
  <si>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</si>
  <si>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</si>
  <si>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</si>
  <si>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</si>
  <si>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</si>
  <si>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</si>
  <si>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</si>
  <si>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</si>
  <si>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</si>
  <si>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</si>
  <si>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</si>
  <si>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</si>
  <si>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</si>
  <si>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</si>
  <si>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</si>
  <si>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</si>
  <si>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</si>
  <si>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</si>
  <si>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</si>
  <si>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</si>
  <si>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</si>
  <si>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</si>
  <si>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</si>
  <si>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</si>
  <si>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</si>
  <si>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</si>
  <si>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</si>
  <si>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</si>
  <si>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</si>
  <si>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</si>
  <si>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</si>
  <si>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</si>
  <si>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</si>
  <si>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</si>
  <si>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</si>
  <si>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</si>
  <si>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</si>
  <si>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</si>
  <si>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</si>
  <si>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</si>
  <si>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</si>
  <si>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</si>
  <si>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</si>
  <si>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</si>
  <si>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</si>
  <si>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</si>
  <si>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</si>
  <si>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</si>
  <si>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</si>
  <si>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</si>
  <si>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</si>
  <si>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</si>
  <si>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</si>
  <si>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</si>
  <si>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</si>
  <si>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</si>
  <si>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</si>
  <si>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</si>
  <si>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</si>
  <si>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</si>
  <si>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</si>
  <si>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</si>
  <si>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</si>
  <si>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</si>
  <si>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</si>
  <si>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</si>
  <si>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</si>
  <si>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</si>
  <si>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</si>
  <si>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</si>
  <si>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</si>
  <si>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</si>
  <si>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</si>
  <si>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</si>
  <si>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</si>
  <si>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</si>
  <si>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</si>
  <si>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</si>
  <si>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</si>
  <si>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</si>
  <si>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</si>
  <si>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</si>
  <si>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</si>
  <si>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</si>
  <si>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</si>
  <si>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</si>
  <si>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</si>
  <si>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</si>
  <si>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</si>
  <si>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</si>
  <si>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</si>
  <si>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</si>
  <si>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</si>
  <si>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</si>
  <si>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</si>
  <si>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</si>
  <si>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</si>
  <si>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</si>
  <si>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</si>
  <si>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</si>
  <si>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</si>
  <si>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</si>
  <si>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</si>
  <si>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</si>
  <si>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</si>
  <si>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</si>
  <si>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</si>
  <si>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</si>
  <si>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</si>
  <si>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</si>
  <si>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</si>
  <si>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</si>
  <si>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</si>
  <si>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</si>
  <si>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</si>
  <si>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</si>
  <si>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</si>
  <si>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</si>
  <si>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</si>
  <si>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</si>
  <si>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</si>
  <si>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</si>
  <si>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</si>
  <si>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</si>
  <si>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</si>
  <si>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</si>
  <si>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</si>
  <si>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</si>
  <si>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</si>
  <si>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</si>
  <si>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</si>
  <si>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</si>
  <si>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</si>
  <si>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</si>
  <si>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</si>
  <si>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</si>
  <si>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</si>
  <si>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</si>
  <si>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</si>
  <si>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</si>
  <si>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</si>
  <si>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</si>
  <si>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</si>
  <si>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</si>
  <si>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</si>
  <si>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</si>
  <si>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</si>
  <si>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</si>
  <si>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</si>
  <si>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</si>
  <si>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</si>
  <si>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</si>
  <si>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</si>
  <si>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</si>
  <si>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</si>
  <si>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</si>
  <si>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</si>
  <si>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</si>
  <si>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</si>
  <si>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</si>
  <si>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</si>
  <si>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</si>
  <si>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</si>
  <si>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</si>
  <si>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</si>
  <si>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</si>
  <si>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</si>
  <si>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</si>
  <si>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</si>
  <si>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</si>
  <si>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</si>
  <si>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</si>
  <si>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</si>
  <si>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</si>
  <si>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</si>
  <si>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</si>
  <si>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</si>
  <si>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</si>
  <si>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</si>
  <si>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</si>
  <si>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</si>
  <si>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</si>
  <si>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</si>
  <si>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</si>
  <si>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</si>
  <si>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</si>
  <si>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</si>
  <si>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</si>
  <si>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</si>
  <si>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</si>
  <si>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</si>
  <si>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</si>
  <si>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</si>
  <si>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</si>
  <si>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</si>
  <si>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</si>
  <si>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</si>
  <si>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</si>
  <si>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</si>
  <si>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</si>
  <si>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</si>
  <si>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</si>
  <si>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</si>
  <si>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</si>
  <si>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</si>
  <si>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</si>
  <si>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</si>
  <si>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</si>
  <si>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</si>
  <si>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</si>
  <si>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</si>
  <si>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</si>
  <si>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</si>
  <si>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</si>
  <si>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</si>
  <si>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</si>
  <si>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</si>
  <si>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</si>
  <si>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</si>
  <si>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</si>
  <si>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</si>
  <si>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</si>
  <si>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</si>
  <si>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</si>
  <si>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</si>
  <si>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</si>
  <si>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</si>
  <si>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</si>
  <si>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</si>
  <si>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</si>
  <si>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</si>
  <si>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</si>
  <si>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</si>
  <si>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</si>
  <si>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</si>
  <si>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</si>
  <si>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</si>
  <si>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</si>
  <si>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</si>
  <si>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</si>
  <si>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</si>
  <si>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</si>
  <si>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</si>
  <si>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</si>
  <si>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</si>
  <si>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</si>
  <si>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</si>
  <si>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</si>
  <si>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</si>
  <si>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</si>
  <si>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</si>
  <si>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</si>
  <si>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</si>
  <si>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</si>
  <si>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</si>
  <si>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</si>
  <si>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</si>
  <si>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</si>
  <si>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</si>
  <si>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</si>
  <si>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</si>
  <si>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</si>
  <si>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</si>
  <si>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</si>
  <si>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</si>
  <si>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</si>
  <si>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</si>
  <si>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</si>
  <si>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</si>
  <si>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</si>
  <si>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</si>
  <si>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</si>
  <si>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</si>
  <si>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</si>
  <si>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</si>
  <si>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</si>
  <si>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</si>
  <si>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</si>
  <si>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</si>
  <si>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</si>
  <si>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</si>
  <si>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</si>
  <si>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</si>
  <si>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</si>
  <si>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</si>
  <si>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</si>
  <si>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</si>
  <si>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</si>
  <si>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</si>
  <si>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</si>
  <si>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</si>
  <si>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</si>
  <si>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</si>
  <si>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</si>
  <si>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</si>
  <si>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</si>
  <si>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</si>
  <si>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</si>
  <si>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</si>
  <si>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</si>
  <si>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</si>
  <si>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</si>
  <si>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</si>
  <si>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</si>
  <si>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</si>
  <si>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</si>
  <si>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</si>
  <si>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</si>
  <si>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</si>
  <si>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</si>
  <si>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</si>
  <si>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</si>
  <si>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</si>
  <si>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</si>
  <si>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</si>
  <si>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</si>
  <si>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</si>
  <si>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</si>
  <si>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</si>
  <si>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</si>
  <si>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</si>
  <si>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</si>
  <si>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</si>
  <si>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</si>
  <si>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</si>
  <si>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</si>
  <si>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</si>
  <si>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</si>
  <si>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</si>
  <si>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</si>
  <si>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</si>
  <si>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</si>
  <si>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</si>
  <si>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</si>
  <si>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</si>
  <si>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</si>
  <si>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</si>
  <si>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</si>
  <si>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</si>
  <si>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</si>
  <si>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</si>
  <si>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</si>
  <si>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</si>
  <si>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</si>
  <si>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</si>
  <si>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</si>
  <si>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</si>
  <si>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</si>
  <si>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</si>
  <si>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</si>
  <si>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</si>
  <si>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</si>
  <si>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</si>
  <si>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</si>
  <si>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</si>
  <si>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</si>
  <si>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</si>
  <si>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</si>
  <si>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</si>
  <si>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</si>
  <si>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</si>
  <si>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</si>
  <si>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</si>
  <si>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</si>
  <si>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</si>
  <si>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</si>
  <si>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</si>
  <si>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</si>
  <si>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</si>
  <si>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</si>
  <si>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</si>
  <si>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</si>
  <si>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</si>
  <si>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</si>
  <si>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</si>
  <si>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</si>
  <si>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</si>
  <si>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</si>
  <si>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</si>
  <si>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</si>
  <si>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</si>
  <si>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</si>
  <si>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</si>
  <si>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</si>
  <si>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</si>
  <si>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</si>
  <si>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</si>
  <si>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</si>
  <si>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</si>
  <si>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</si>
  <si>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</si>
  <si>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</si>
  <si>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</si>
  <si>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</si>
  <si>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</si>
  <si>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</si>
  <si>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</si>
  <si>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</si>
  <si>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</si>
  <si>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</si>
  <si>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</si>
  <si>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</si>
  <si>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</si>
  <si>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</si>
  <si>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</si>
  <si>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</si>
  <si>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</si>
  <si>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</si>
  <si>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</si>
  <si>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</si>
  <si>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</si>
  <si>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</si>
  <si>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</si>
  <si>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</si>
  <si>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</si>
  <si>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</si>
  <si>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</si>
  <si>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</si>
  <si>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</si>
  <si>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</si>
  <si>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</si>
  <si>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</si>
  <si>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</si>
  <si>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</si>
  <si>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</si>
  <si>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</si>
  <si>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</si>
  <si>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</si>
  <si>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</si>
  <si>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</si>
  <si>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</si>
  <si>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</si>
  <si>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</si>
  <si>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</si>
  <si>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</si>
  <si>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</si>
  <si>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</si>
  <si>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</si>
  <si>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</si>
  <si>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</si>
  <si>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</si>
  <si>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</si>
  <si>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</si>
  <si>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</si>
  <si>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</si>
  <si>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</si>
  <si>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</si>
  <si>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</si>
  <si>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</si>
  <si>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</si>
  <si>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</si>
  <si>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</si>
  <si>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</si>
  <si>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</si>
  <si>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</si>
  <si>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</si>
  <si>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</si>
  <si>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</si>
  <si>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</si>
  <si>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</si>
  <si>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</si>
  <si>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</si>
  <si>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</si>
  <si>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</si>
  <si>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</si>
  <si>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</si>
  <si>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</si>
  <si>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</si>
  <si>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</si>
  <si>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</si>
  <si>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</si>
  <si>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</si>
  <si>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</si>
  <si>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</si>
  <si>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</si>
  <si>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</si>
  <si>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</si>
  <si>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</si>
  <si>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</si>
  <si>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</si>
  <si>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</si>
  <si>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</si>
  <si>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</si>
  <si>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</si>
  <si>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</si>
  <si>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</si>
  <si>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</si>
  <si>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</si>
  <si>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</si>
  <si>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</si>
  <si>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</si>
  <si>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</si>
  <si>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</si>
  <si>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</si>
  <si>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</si>
  <si>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</si>
  <si>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</si>
  <si>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</si>
  <si>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</si>
  <si>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</si>
  <si>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</si>
  <si>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</si>
  <si>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</si>
  <si>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</si>
  <si>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</si>
  <si>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</si>
  <si>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</si>
  <si>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</si>
  <si>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</si>
  <si>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</si>
  <si>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</si>
  <si>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</si>
  <si>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</si>
  <si>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</si>
  <si>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</si>
  <si>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</si>
  <si>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</si>
  <si>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</si>
  <si>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</si>
  <si>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</si>
  <si>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</si>
  <si>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</si>
  <si>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</si>
  <si>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</si>
  <si>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</si>
  <si>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</si>
  <si>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</si>
  <si>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</si>
  <si>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</si>
  <si>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</si>
  <si>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</si>
  <si>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</si>
  <si>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</si>
  <si>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</si>
  <si>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</si>
  <si>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</si>
  <si>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</si>
  <si>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</si>
  <si>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</si>
  <si>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</si>
  <si>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</si>
  <si>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</si>
  <si>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</si>
  <si>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</si>
  <si>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</si>
  <si>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</si>
  <si>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</si>
  <si>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</si>
  <si>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</si>
  <si>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</si>
  <si>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</si>
  <si>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</si>
  <si>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</si>
  <si>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</si>
  <si>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</si>
  <si>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</si>
  <si>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</si>
  <si>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</si>
  <si>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</si>
  <si>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</si>
  <si>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</si>
  <si>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</si>
  <si>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</si>
  <si>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</si>
  <si>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</si>
  <si>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</si>
  <si>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</si>
  <si>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</si>
  <si>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</si>
  <si>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</si>
  <si>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</si>
  <si>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</si>
  <si>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</si>
  <si>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</si>
  <si>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</si>
  <si>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</si>
  <si>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</si>
  <si>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</si>
  <si>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</si>
  <si>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</si>
  <si>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</si>
  <si>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</si>
  <si>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</si>
  <si>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</si>
  <si>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</si>
  <si>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</si>
  <si>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</si>
  <si>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</si>
  <si>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</si>
  <si>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</si>
  <si>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</si>
  <si>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</si>
  <si>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</si>
  <si>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</si>
  <si>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</si>
  <si>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</si>
  <si>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</si>
  <si>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</si>
  <si>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</si>
  <si>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</si>
  <si>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</si>
  <si>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</si>
  <si>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</si>
  <si>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</si>
  <si>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</si>
  <si>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</si>
  <si>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</si>
  <si>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</si>
  <si>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</si>
  <si>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</si>
  <si>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</si>
  <si>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</si>
  <si>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</si>
  <si>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</si>
  <si>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</si>
  <si>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</si>
  <si>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</si>
  <si>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</si>
  <si>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</si>
  <si>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</si>
  <si>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</si>
  <si>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</si>
  <si>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</si>
  <si>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</si>
  <si>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</si>
  <si>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</si>
  <si>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</si>
  <si>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</si>
  <si>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</si>
  <si>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</si>
  <si>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</si>
  <si>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</si>
  <si>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</si>
  <si>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</si>
  <si>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</si>
  <si>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</si>
  <si>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</si>
  <si>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</si>
  <si>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</si>
  <si>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</si>
  <si>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The Lake County Probation Department has continued to conduct more informal hearings which would account for the drop in overall petitions filed.</t>
  </si>
  <si>
    <t xml:space="preserve">The majority of the JJCPA &amp; YOBG funds have been utilized in salaries and benefits, which have been allocated promoting job security in order to decrease a high turnover rate. Each officer serves a smaller caseload, allowing them to give more time and attention to juveniles on probation. Smaller caseloads have allowed officers to build better relationships with the juveniles on their caseloads which have led to a decrease in recidivism. 
The Lake County Probation Department has done well at providing multiple services and supports to at-risk and juvenile offender populations. Funds from the JJCPA-YOBG grants have assisted the Probation Department in strengthening the implementation of their Evidence-Based Practices (EBP) programs. Funds have been used for training and helping officers to stay current on established programs and future programs that will be utilized. Training is an effective way to continue to improve and produce targeted results annually.
The number of juveniles on Wardship Probation increased by two from last year and the number of juveniles on Non-Ward Probation remained the same. This is an indication that the EBP programs in place continue to provide preventative services preventing the majority of our non-ward juveniles from becoming wards. Another factor of non-wards becoming wards can also be attributed to the School Resource Officer; by being present at school youths are less likely to commit crimes.
Another area where the positive effects of EBP can be seen in Report 3, is the decrease of subsequent “Juvenile Court Dispositions Resulting from Petitions for Delinquent Acts”. Which means recidivism was down from 2018.    
Our strategy for use of JJCPA-YOBG funds for non-707(b) offenders is to continue to focus on improving the results of EBP and Promising Practices through staff implementation, accomplished through the following steps:
1.   Identify target populations in probation that have increased recidivism rates. 
2.   Identify what programs or services are currently in place to meet the needs of this population.
3.   If services are being delivered to this population, then a more thorough examination of their application will be reviewed.  
4.   If the population is not being targeted for services, then a review of which services and programs in existence could be applied to assist this population in reducing their recidivism rates.
5.   If there are no programs or services in existence that would benefit this population, then research will be conducted through Results First Clearinghouse to identify an EBP that would effectively target this population and help reduce their recidivism.
Two new programs that have utilized JJCPA-YOBG funds for training are Girl’s Circle and Boy’s Circle.  The Boy’s and Girl’s Circles are the first gender-responsive programs in the country to demonstrate effectiveness in reducing delinquency for girls and boys.   As an EBP, Boy’s and Girl’s Circles have already proven to reduce recidivism while strengthening healthy identities, educational aspirations and expectations.  Boy’s and Girl’s Circles were not utilized as hoped this past year, both are on the agenda to optimize this program to its fullest this year. 
</t>
  </si>
  <si>
    <t>Wendy Mondfrans</t>
  </si>
  <si>
    <t>Chief Assistant Probation Officer</t>
  </si>
  <si>
    <t>Wendy.Mondfrans@lakecountyca.gov</t>
  </si>
  <si>
    <t>Tiffany Harz</t>
  </si>
  <si>
    <t>Staff Services Analyst, Senior</t>
  </si>
  <si>
    <t>Tiffany.Harz@lakecountyca.gov</t>
  </si>
  <si>
    <t>Probation allocated JJCPA funds to cover salaries and benefits for Probation staff providing fiscal, administrative, and other services. Some of the areas these funds were applied was in (a) monitoring expenditures and creating auditable records (Fiscal Officer); (b) preparing applications and reports (analyst); (c) collecting and inputting data documenting YOISP activities (e.g., hours and types of services delivered, numbers and demographics of youth served, days in YOISP, PACT results, outcomes, etc.); (d) providing data entry and database management and maintaining other YOISP records and communication (Staff Services Analyst) and (e) other administrative activities, as applicable. JJCPA funds also cover the salaries of Field Supervision Officers that supervise Moderate High or High Risk offenders as well as the salaries of supervising staff that provides case review and other services for youth in these caseloads.</t>
  </si>
  <si>
    <t>Juvenile Hall Medical Services:</t>
  </si>
  <si>
    <t xml:space="preserve">The primary function of the Tehama County Juvenile Hall is to provide for the physical and emotional care of incarcerated youth pursuant to California Code of Regulations, Title 15 and Title 24 standards. Youth are detained in juvenile hall pending their Juvenile Court Hearings, while they are serving a commitment, or while they are awaiting out-of-home placement in a foster/group home, camp or other institution. The Tehama County Juvenile facility houses up to 64 youths and as mandated, it is operated with as homelike an environment as possible. This includes providing food, clothing, and personal hygiene items, as well as medical, psychiatric, and dental services. 
For youth detained in the juvenile hall, a number of services are provided during the youth’s temporary stay: 
•Secure physical care
•Assessment and treatment services
•Education
•Medical Care
•Mental Health Care
•Alcoholics/Narcotics Anonymous
•Religious services
•Music Lessons
•Life Skills Training
•Physical Education
</t>
  </si>
  <si>
    <t>The ongoing Youthful Offender Intensive Supervision Program (YOISP) offers each youth an individualized program of supervision and rehabilitation, based on an objective assessment of criminogenic needs.  This component serves youth who are (a) at enhanced risk to re-offend; (b) have committed serious and/or repeat offenses; (c) have had extensive juvenile hall detention time and/or (d) could be subject to more restrictive placement.  Youthful offenders placed on this supervision level are selected based on the results of the PACT, the evidence-based risk assessment tool used by the Probation Department.  The PACT is assessed at intake and every six months thereafter while youth participates in the YOISP, in order to assess and re-assess each youthful offender's criminogenic needs. The accomplishments from the allocation of YOBG funds has resulted in minors graduating from high school; having stopped using drugs, and having benefited from more stable living environments. Some of the funds pay partially for (a) Salary &amp; Benefits for FTE DPO and FTE of a Supervising Senior Deputy Probation Officer; (b) annual licensing fee for the PACT assessment tool and other Professional Services such as consultants and trainers to assure that evidence-based models are implemented with fidelity and to provide data collection, monitoring and reporting, as needed.</t>
  </si>
  <si>
    <t>Tri-Counties Camp Program</t>
  </si>
  <si>
    <t>At the end of 2017, Lake County Probation contracted with the Sutter Probation Department to have juveniles attend the Maxine Singer Youth Guidance Center, "Camp Singer," as an alternative to out of home placement and extended Juvenile Hall stays. Camp Singer is a 365 day court commitment program, for youth ages 14 and older, wherein the last phase is spent on a family furlough. Youth have the ability to graduate from the program up to six (6) months earlier if their behavior and individual progress warrants an early release. The primary objectives of Camp Singer are to focus on community protection and redirection of maladaptive behavior. Camp Singer focuses on providing a highly-structured and disciplined environment which will help curb the youth’s delinquent behavior. YOBG funds are used to cover the costs of Lake County juveniles that attend the camp.</t>
  </si>
  <si>
    <t>Sonoma Probation Camp</t>
  </si>
  <si>
    <t>Lake County has contracted with Sonoma County Probation Camp to provide specific services for those juveniles that meet the requirements to attend. The camp uses a reality-oriented behavioral modification system in conjunction with evidence based practices to confront and correct individual personal/social problem areas. Residents are required to progress through an average six-month residential phase, two-month transition phase, and then complete a 30-day community phase prior to release from the Probation Camp program. The camp provides several areas in which the residents can receive education and counseling services. They also provide family counseling, as well as drug and alcohol counseling through AODS staff and on-site Narcotics Anonymous and Alcoholics Anonymous meetings. Camp also facilitates an education / support group for the parents of residents, presented in both English and Spanish. YOBG funds provide the youth with residence to the camp.</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</si>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</sst>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iffany.Harz@lakecountyca.gov" TargetMode="External"/><Relationship Id="rId1" Type="http://schemas.openxmlformats.org/officeDocument/2006/relationships/hyperlink" Target="mailto:Wendy.Mondfrans@lakecounty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G60" sqref="G6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923</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924</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942</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421</v>
      </c>
      <c r="B24" s="266"/>
      <c r="C24" s="266"/>
      <c r="D24" s="266"/>
      <c r="E24" s="267"/>
      <c r="F24" s="268">
        <v>44095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928</v>
      </c>
      <c r="B27" s="252"/>
      <c r="C27" s="252"/>
      <c r="D27" s="252"/>
      <c r="E27" s="253"/>
      <c r="F27" s="251" t="s">
        <v>929</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v>7072624285</v>
      </c>
      <c r="B29" s="242"/>
      <c r="C29" s="243"/>
      <c r="D29" s="254" t="s">
        <v>930</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931</v>
      </c>
      <c r="B32" s="245"/>
      <c r="C32" s="245"/>
      <c r="D32" s="245"/>
      <c r="E32" s="245"/>
      <c r="F32" s="244" t="s">
        <v>932</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v>7072624580</v>
      </c>
      <c r="B34" s="242"/>
      <c r="C34" s="243"/>
      <c r="D34" s="263" t="s">
        <v>933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943</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2" t="s">
        <v>322</v>
      </c>
      <c r="B1" s="583"/>
      <c r="C1" s="583"/>
      <c r="D1" s="583"/>
      <c r="E1" s="583"/>
      <c r="F1" s="583"/>
      <c r="G1" s="583"/>
      <c r="H1" s="583"/>
      <c r="I1" s="583"/>
      <c r="J1" s="584"/>
    </row>
    <row r="2" spans="1:11" x14ac:dyDescent="0.25">
      <c r="A2" s="585" t="s">
        <v>199</v>
      </c>
      <c r="B2" s="586"/>
      <c r="C2" s="586"/>
      <c r="D2" s="586"/>
      <c r="E2" s="586"/>
      <c r="F2" s="586"/>
      <c r="G2" s="586"/>
      <c r="H2" s="586"/>
      <c r="I2" s="586"/>
      <c r="J2" s="587"/>
    </row>
    <row r="3" spans="1:11" x14ac:dyDescent="0.25">
      <c r="A3" s="588"/>
      <c r="B3" s="589"/>
      <c r="C3" s="589"/>
      <c r="D3" s="589"/>
      <c r="E3" s="589"/>
      <c r="F3" s="589"/>
      <c r="G3" s="589"/>
      <c r="H3" s="589"/>
      <c r="I3" s="589"/>
      <c r="J3" s="590"/>
    </row>
    <row r="4" spans="1:11" x14ac:dyDescent="0.25">
      <c r="A4" s="591"/>
      <c r="B4" s="592"/>
      <c r="C4" s="592"/>
      <c r="D4" s="592"/>
      <c r="E4" s="592"/>
      <c r="F4" s="592"/>
      <c r="G4" s="592"/>
      <c r="H4" s="592"/>
      <c r="I4" s="592"/>
      <c r="J4" s="593"/>
    </row>
    <row r="5" spans="1:11" x14ac:dyDescent="0.25">
      <c r="A5" s="6"/>
      <c r="B5" s="7"/>
      <c r="C5" s="7"/>
      <c r="D5" s="7"/>
      <c r="E5" s="7"/>
      <c r="F5" s="7"/>
      <c r="G5" s="7"/>
      <c r="H5" s="7"/>
      <c r="I5" s="7"/>
      <c r="J5" s="8"/>
    </row>
    <row r="6" spans="1:11" x14ac:dyDescent="0.25">
      <c r="A6" s="32"/>
      <c r="B6" s="4"/>
      <c r="C6" s="4"/>
      <c r="D6" s="4"/>
      <c r="E6" s="4"/>
      <c r="F6" s="4"/>
      <c r="G6" s="4"/>
      <c r="H6" s="594" t="s">
        <v>200</v>
      </c>
      <c r="I6" s="594"/>
      <c r="J6" s="595"/>
      <c r="K6" s="3"/>
    </row>
    <row r="7" spans="1:11" x14ac:dyDescent="0.25">
      <c r="A7" s="598" t="s">
        <v>201</v>
      </c>
      <c r="B7" s="599"/>
      <c r="C7" s="599"/>
      <c r="D7" s="599"/>
      <c r="E7" s="599"/>
      <c r="F7" s="599"/>
      <c r="G7" s="599"/>
      <c r="H7" s="596"/>
      <c r="I7" s="596"/>
      <c r="J7" s="597"/>
    </row>
    <row r="8" spans="1:11" x14ac:dyDescent="0.25">
      <c r="A8" s="576" t="s">
        <v>369</v>
      </c>
      <c r="B8" s="577"/>
      <c r="C8" s="577"/>
      <c r="D8" s="577"/>
      <c r="E8" s="577"/>
      <c r="F8" s="577"/>
      <c r="G8" s="578"/>
      <c r="H8" s="5"/>
      <c r="I8" s="33"/>
      <c r="J8" s="5"/>
    </row>
    <row r="9" spans="1:11" x14ac:dyDescent="0.25">
      <c r="A9" s="579" t="s">
        <v>370</v>
      </c>
      <c r="B9" s="580"/>
      <c r="C9" s="580"/>
      <c r="D9" s="580"/>
      <c r="E9" s="580"/>
      <c r="F9" s="580"/>
      <c r="G9" s="581"/>
      <c r="H9" s="5"/>
      <c r="I9" s="34"/>
      <c r="J9" s="5"/>
    </row>
    <row r="10" spans="1:11" x14ac:dyDescent="0.25">
      <c r="A10" s="576" t="s">
        <v>202</v>
      </c>
      <c r="B10" s="577"/>
      <c r="C10" s="577"/>
      <c r="D10" s="577"/>
      <c r="E10" s="577"/>
      <c r="F10" s="577"/>
      <c r="G10" s="578"/>
      <c r="H10" s="5"/>
      <c r="I10" s="33"/>
      <c r="J10" s="5"/>
    </row>
    <row r="11" spans="1:11" x14ac:dyDescent="0.25">
      <c r="A11" s="579" t="s">
        <v>203</v>
      </c>
      <c r="B11" s="580"/>
      <c r="C11" s="580"/>
      <c r="D11" s="580"/>
      <c r="E11" s="580"/>
      <c r="F11" s="580"/>
      <c r="G11" s="581"/>
      <c r="H11" s="5"/>
      <c r="I11" s="34"/>
      <c r="J11" s="5"/>
    </row>
    <row r="12" spans="1:11" x14ac:dyDescent="0.25">
      <c r="A12" s="576" t="s">
        <v>204</v>
      </c>
      <c r="B12" s="577"/>
      <c r="C12" s="577"/>
      <c r="D12" s="577"/>
      <c r="E12" s="577"/>
      <c r="F12" s="577"/>
      <c r="G12" s="578"/>
      <c r="H12" s="5"/>
      <c r="I12" s="33"/>
      <c r="J12" s="5"/>
    </row>
    <row r="13" spans="1:11" x14ac:dyDescent="0.25">
      <c r="A13" s="579" t="s">
        <v>205</v>
      </c>
      <c r="B13" s="580"/>
      <c r="C13" s="580"/>
      <c r="D13" s="580"/>
      <c r="E13" s="580"/>
      <c r="F13" s="580"/>
      <c r="G13" s="581"/>
      <c r="H13" s="5"/>
      <c r="I13" s="34"/>
      <c r="J13" s="5"/>
    </row>
    <row r="14" spans="1:11" x14ac:dyDescent="0.25">
      <c r="A14" s="576" t="s">
        <v>371</v>
      </c>
      <c r="B14" s="577"/>
      <c r="C14" s="577"/>
      <c r="D14" s="577"/>
      <c r="E14" s="577"/>
      <c r="F14" s="577"/>
      <c r="G14" s="578"/>
      <c r="H14" s="5"/>
      <c r="I14" s="33"/>
      <c r="J14" s="5"/>
    </row>
    <row r="15" spans="1:11" x14ac:dyDescent="0.25">
      <c r="A15" s="579" t="s">
        <v>206</v>
      </c>
      <c r="B15" s="580"/>
      <c r="C15" s="580"/>
      <c r="D15" s="580"/>
      <c r="E15" s="580"/>
      <c r="F15" s="580"/>
      <c r="G15" s="581"/>
      <c r="H15" s="5"/>
      <c r="I15" s="34"/>
      <c r="J15" s="5"/>
    </row>
    <row r="16" spans="1:11" x14ac:dyDescent="0.25">
      <c r="A16" s="576" t="s">
        <v>207</v>
      </c>
      <c r="B16" s="577"/>
      <c r="C16" s="577"/>
      <c r="D16" s="577"/>
      <c r="E16" s="577"/>
      <c r="F16" s="577"/>
      <c r="G16" s="578"/>
      <c r="H16" s="5"/>
      <c r="I16" s="33"/>
      <c r="J16" s="5"/>
    </row>
    <row r="17" spans="1:10" x14ac:dyDescent="0.25">
      <c r="A17" s="579" t="s">
        <v>208</v>
      </c>
      <c r="B17" s="580"/>
      <c r="C17" s="580"/>
      <c r="D17" s="580"/>
      <c r="E17" s="580"/>
      <c r="F17" s="580"/>
      <c r="G17" s="581"/>
      <c r="H17" s="5"/>
      <c r="I17" s="34"/>
      <c r="J17" s="5"/>
    </row>
    <row r="18" spans="1:10" x14ac:dyDescent="0.25">
      <c r="A18" s="576" t="s">
        <v>209</v>
      </c>
      <c r="B18" s="577"/>
      <c r="C18" s="577"/>
      <c r="D18" s="577"/>
      <c r="E18" s="577"/>
      <c r="F18" s="577"/>
      <c r="G18" s="578"/>
      <c r="H18" s="5"/>
      <c r="I18" s="33"/>
      <c r="J18" s="5"/>
    </row>
    <row r="19" spans="1:10" x14ac:dyDescent="0.25">
      <c r="A19" s="579" t="s">
        <v>210</v>
      </c>
      <c r="B19" s="581"/>
      <c r="C19" s="602"/>
      <c r="D19" s="603"/>
      <c r="E19" s="603"/>
      <c r="F19" s="603"/>
      <c r="G19" s="604"/>
      <c r="H19" s="5"/>
      <c r="I19" s="34"/>
      <c r="J19" s="5"/>
    </row>
    <row r="20" spans="1:10" x14ac:dyDescent="0.25">
      <c r="A20" s="576" t="s">
        <v>210</v>
      </c>
      <c r="B20" s="578"/>
      <c r="C20" s="605"/>
      <c r="D20" s="606"/>
      <c r="E20" s="606"/>
      <c r="F20" s="606"/>
      <c r="G20" s="607"/>
      <c r="H20" s="5"/>
      <c r="I20" s="33"/>
      <c r="J20" s="5"/>
    </row>
    <row r="21" spans="1:10" x14ac:dyDescent="0.25">
      <c r="A21" s="579" t="s">
        <v>210</v>
      </c>
      <c r="B21" s="581"/>
      <c r="C21" s="602"/>
      <c r="D21" s="603"/>
      <c r="E21" s="603"/>
      <c r="F21" s="603"/>
      <c r="G21" s="604"/>
      <c r="H21" s="5"/>
      <c r="I21" s="34"/>
      <c r="J21" s="5"/>
    </row>
    <row r="22" spans="1:10" x14ac:dyDescent="0.25">
      <c r="A22" s="576" t="s">
        <v>210</v>
      </c>
      <c r="B22" s="578"/>
      <c r="C22" s="605"/>
      <c r="D22" s="606"/>
      <c r="E22" s="606"/>
      <c r="F22" s="606"/>
      <c r="G22" s="607"/>
      <c r="H22" s="5"/>
      <c r="I22" s="33"/>
      <c r="J22" s="5"/>
    </row>
    <row r="56" spans="1:8" x14ac:dyDescent="0.25">
      <c r="A56" s="600" t="s">
        <v>325</v>
      </c>
      <c r="B56" s="600"/>
      <c r="C56" s="600"/>
      <c r="D56" s="600"/>
      <c r="E56" s="601" t="str">
        <f>County</f>
        <v>Lake</v>
      </c>
      <c r="F56" s="601"/>
      <c r="G56" s="601"/>
      <c r="H56" s="601"/>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2" t="s">
        <v>190</v>
      </c>
      <c r="B1" s="583"/>
      <c r="C1" s="583"/>
      <c r="D1" s="583"/>
      <c r="E1" s="583"/>
      <c r="F1" s="583"/>
      <c r="G1" s="583"/>
      <c r="H1" s="583"/>
      <c r="I1" s="583"/>
      <c r="J1" s="584"/>
    </row>
    <row r="2" spans="1:10" x14ac:dyDescent="0.25">
      <c r="A2" s="624" t="s">
        <v>390</v>
      </c>
      <c r="B2" s="625"/>
      <c r="C2" s="625"/>
      <c r="D2" s="625"/>
      <c r="E2" s="625"/>
      <c r="F2" s="625"/>
      <c r="G2" s="625"/>
      <c r="H2" s="625"/>
      <c r="I2" s="625"/>
      <c r="J2" s="626"/>
    </row>
    <row r="3" spans="1:10" x14ac:dyDescent="0.25">
      <c r="A3" s="620" t="s">
        <v>391</v>
      </c>
      <c r="B3" s="621"/>
      <c r="C3" s="621"/>
      <c r="D3" s="621"/>
      <c r="E3" s="621"/>
      <c r="F3" s="621"/>
      <c r="G3" s="621"/>
      <c r="H3" s="621"/>
      <c r="I3" s="621"/>
      <c r="J3" s="622"/>
    </row>
    <row r="4" spans="1:10" x14ac:dyDescent="0.25">
      <c r="A4" s="620" t="s">
        <v>392</v>
      </c>
      <c r="B4" s="621"/>
      <c r="C4" s="621"/>
      <c r="D4" s="621"/>
      <c r="E4" s="621"/>
      <c r="F4" s="621"/>
      <c r="G4" s="621"/>
      <c r="H4" s="621"/>
      <c r="I4" s="621"/>
      <c r="J4" s="622"/>
    </row>
    <row r="5" spans="1:10" x14ac:dyDescent="0.25">
      <c r="A5" s="620" t="s">
        <v>393</v>
      </c>
      <c r="B5" s="621"/>
      <c r="C5" s="621"/>
      <c r="D5" s="621"/>
      <c r="E5" s="621"/>
      <c r="F5" s="621"/>
      <c r="G5" s="621"/>
      <c r="H5" s="621"/>
      <c r="I5" s="621"/>
      <c r="J5" s="622"/>
    </row>
    <row r="6" spans="1:10" x14ac:dyDescent="0.25">
      <c r="A6" s="623" t="s">
        <v>394</v>
      </c>
      <c r="B6" s="612"/>
      <c r="C6" s="612"/>
      <c r="D6" s="612"/>
      <c r="E6" s="612"/>
      <c r="F6" s="612"/>
      <c r="G6" s="612"/>
      <c r="H6" s="612"/>
      <c r="I6" s="612"/>
      <c r="J6" s="613"/>
    </row>
    <row r="7" spans="1:10" x14ac:dyDescent="0.25">
      <c r="A7" s="18" t="s">
        <v>395</v>
      </c>
      <c r="B7" s="19"/>
      <c r="C7" s="19"/>
      <c r="D7" s="19"/>
      <c r="E7" s="19"/>
      <c r="F7" s="19"/>
      <c r="G7" s="19"/>
      <c r="H7" s="35"/>
      <c r="I7" s="19"/>
      <c r="J7" s="20"/>
    </row>
    <row r="8" spans="1:10" x14ac:dyDescent="0.25">
      <c r="A8" s="608" t="s">
        <v>396</v>
      </c>
      <c r="B8" s="609"/>
      <c r="C8" s="609"/>
      <c r="D8" s="609"/>
      <c r="E8" s="609"/>
      <c r="F8" s="609"/>
      <c r="G8" s="609"/>
      <c r="H8" s="609"/>
      <c r="I8" s="609"/>
      <c r="J8" s="610"/>
    </row>
    <row r="9" spans="1:10" x14ac:dyDescent="0.25">
      <c r="A9" s="611" t="s">
        <v>196</v>
      </c>
      <c r="B9" s="612"/>
      <c r="C9" s="612"/>
      <c r="D9" s="612"/>
      <c r="E9" s="612"/>
      <c r="F9" s="612"/>
      <c r="G9" s="612"/>
      <c r="H9" s="612"/>
      <c r="I9" s="612"/>
      <c r="J9" s="613"/>
    </row>
    <row r="10" spans="1:10" x14ac:dyDescent="0.25">
      <c r="A10" s="619"/>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19"/>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4" t="s">
        <v>327</v>
      </c>
      <c r="B39" s="615"/>
      <c r="C39" s="615"/>
      <c r="D39" s="615"/>
      <c r="E39" s="615"/>
      <c r="F39" s="615"/>
      <c r="G39" s="615"/>
      <c r="H39" s="615"/>
      <c r="I39" s="615"/>
      <c r="J39" s="616"/>
    </row>
    <row r="40" spans="1:10" x14ac:dyDescent="0.25">
      <c r="A40" s="611" t="s">
        <v>321</v>
      </c>
      <c r="B40" s="617"/>
      <c r="C40" s="617"/>
      <c r="D40" s="617"/>
      <c r="E40" s="617"/>
      <c r="F40" s="617"/>
      <c r="G40" s="617"/>
      <c r="H40" s="617"/>
      <c r="I40" s="617"/>
      <c r="J40" s="618"/>
    </row>
    <row r="41" spans="1:10" x14ac:dyDescent="0.25">
      <c r="A41" s="619"/>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0" t="s">
        <v>325</v>
      </c>
      <c r="B53" s="600"/>
      <c r="C53" s="600"/>
      <c r="D53" s="600"/>
      <c r="E53" s="601" t="str">
        <f>County</f>
        <v>Lake</v>
      </c>
      <c r="F53" s="601"/>
      <c r="G53" s="601"/>
      <c r="H53" s="601"/>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2" t="s">
        <v>285</v>
      </c>
      <c r="B1" s="583"/>
      <c r="C1" s="583"/>
      <c r="D1" s="583"/>
      <c r="E1" s="583"/>
      <c r="F1" s="583"/>
      <c r="G1" s="583"/>
      <c r="H1" s="583"/>
      <c r="I1" s="583"/>
      <c r="J1" s="584"/>
    </row>
    <row r="2" spans="1:10" x14ac:dyDescent="0.25">
      <c r="A2" s="624" t="s">
        <v>397</v>
      </c>
      <c r="B2" s="625"/>
      <c r="C2" s="625"/>
      <c r="D2" s="625"/>
      <c r="E2" s="625"/>
      <c r="F2" s="625"/>
      <c r="G2" s="625"/>
      <c r="H2" s="625"/>
      <c r="I2" s="625"/>
      <c r="J2" s="626"/>
    </row>
    <row r="3" spans="1:10" x14ac:dyDescent="0.25">
      <c r="A3" s="620" t="s">
        <v>398</v>
      </c>
      <c r="B3" s="621"/>
      <c r="C3" s="621"/>
      <c r="D3" s="621"/>
      <c r="E3" s="621"/>
      <c r="F3" s="621"/>
      <c r="G3" s="621"/>
      <c r="H3" s="621"/>
      <c r="I3" s="621"/>
      <c r="J3" s="622"/>
    </row>
    <row r="4" spans="1:10" x14ac:dyDescent="0.25">
      <c r="A4" s="620" t="s">
        <v>399</v>
      </c>
      <c r="B4" s="621"/>
      <c r="C4" s="621"/>
      <c r="D4" s="621"/>
      <c r="E4" s="621"/>
      <c r="F4" s="621"/>
      <c r="G4" s="621"/>
      <c r="H4" s="621"/>
      <c r="I4" s="621"/>
      <c r="J4" s="622"/>
    </row>
    <row r="5" spans="1:10" x14ac:dyDescent="0.25">
      <c r="A5" s="620" t="s">
        <v>400</v>
      </c>
      <c r="B5" s="621"/>
      <c r="C5" s="621"/>
      <c r="D5" s="621"/>
      <c r="E5" s="621"/>
      <c r="F5" s="621"/>
      <c r="G5" s="621"/>
      <c r="H5" s="621"/>
      <c r="I5" s="621"/>
      <c r="J5" s="62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1" t="s">
        <v>194</v>
      </c>
      <c r="B8" s="612"/>
      <c r="C8" s="612"/>
      <c r="D8" s="612"/>
      <c r="E8" s="612"/>
      <c r="F8" s="612"/>
      <c r="G8" s="612"/>
      <c r="H8" s="612"/>
      <c r="I8" s="612"/>
      <c r="J8" s="613"/>
    </row>
    <row r="9" spans="1:10" x14ac:dyDescent="0.25">
      <c r="A9" s="619"/>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7" t="s">
        <v>213</v>
      </c>
      <c r="B25" s="628"/>
      <c r="C25" s="628"/>
      <c r="D25" s="629"/>
      <c r="E25" s="627"/>
      <c r="F25" s="629"/>
      <c r="G25" s="627"/>
      <c r="H25" s="628"/>
      <c r="I25" s="628"/>
      <c r="J25" s="629"/>
    </row>
    <row r="26" spans="1:10" x14ac:dyDescent="0.25">
      <c r="A26" s="632" t="s">
        <v>195</v>
      </c>
      <c r="B26" s="633"/>
      <c r="C26" s="633"/>
      <c r="D26" s="633"/>
      <c r="E26" s="633"/>
      <c r="F26" s="633"/>
      <c r="G26" s="633"/>
      <c r="H26" s="633"/>
      <c r="I26" s="633"/>
      <c r="J26" s="634"/>
    </row>
    <row r="27" spans="1:10" x14ac:dyDescent="0.25">
      <c r="A27" s="635"/>
      <c r="B27" s="636"/>
      <c r="C27" s="636"/>
      <c r="D27" s="636"/>
      <c r="E27" s="636"/>
      <c r="F27" s="636"/>
      <c r="G27" s="636"/>
      <c r="H27" s="636"/>
      <c r="I27" s="636"/>
      <c r="J27" s="637"/>
    </row>
    <row r="28" spans="1:10" x14ac:dyDescent="0.25">
      <c r="A28" s="638"/>
      <c r="B28" s="639"/>
      <c r="C28" s="639"/>
      <c r="D28" s="639"/>
      <c r="E28" s="639"/>
      <c r="F28" s="639"/>
      <c r="G28" s="639"/>
      <c r="H28" s="639"/>
      <c r="I28" s="639"/>
      <c r="J28" s="640"/>
    </row>
    <row r="29" spans="1:10" x14ac:dyDescent="0.25">
      <c r="A29" s="619"/>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1" t="s">
        <v>403</v>
      </c>
      <c r="B53" s="641"/>
      <c r="C53" s="641"/>
      <c r="D53" s="641"/>
      <c r="E53" s="641"/>
      <c r="F53" s="641"/>
      <c r="G53" s="641"/>
      <c r="H53" s="641"/>
      <c r="I53" s="641"/>
      <c r="J53" s="641"/>
    </row>
    <row r="54" spans="1:10" x14ac:dyDescent="0.25">
      <c r="A54" s="642" t="s">
        <v>404</v>
      </c>
      <c r="B54" s="642"/>
      <c r="C54" s="642"/>
      <c r="D54" s="642"/>
      <c r="E54" s="642"/>
      <c r="F54" s="642"/>
      <c r="G54" s="642"/>
      <c r="H54" s="642"/>
      <c r="I54" s="642"/>
      <c r="J54" s="642"/>
    </row>
    <row r="55" spans="1:10" x14ac:dyDescent="0.25">
      <c r="A55" s="39"/>
      <c r="B55" s="39"/>
      <c r="C55" s="39"/>
      <c r="D55" s="39"/>
      <c r="E55" s="39"/>
      <c r="F55" s="39"/>
      <c r="G55" s="39"/>
      <c r="H55" s="39"/>
      <c r="I55" s="39"/>
      <c r="J55" s="39"/>
    </row>
    <row r="56" spans="1:10" x14ac:dyDescent="0.25">
      <c r="A56" s="600" t="s">
        <v>325</v>
      </c>
      <c r="B56" s="600"/>
      <c r="C56" s="600"/>
      <c r="D56" s="600"/>
      <c r="E56" s="630" t="str">
        <f>County</f>
        <v>Lake</v>
      </c>
      <c r="F56" s="630"/>
      <c r="G56" s="630"/>
      <c r="H56" s="630"/>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Lake</v>
      </c>
    </row>
    <row r="2" spans="1:2" x14ac:dyDescent="0.25">
      <c r="A2" t="s">
        <v>541</v>
      </c>
      <c r="B2" s="25">
        <f>Reportdate</f>
        <v>44095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Wendy Mondfrans</v>
      </c>
    </row>
    <row r="10" spans="1:2" x14ac:dyDescent="0.25">
      <c r="A10" t="s">
        <v>218</v>
      </c>
      <c r="B10" t="str">
        <f>primarytitle</f>
        <v>Chief Assistant Probation Officer</v>
      </c>
    </row>
    <row r="11" spans="1:2" x14ac:dyDescent="0.25">
      <c r="A11" t="s">
        <v>217</v>
      </c>
      <c r="B11">
        <f>primphone</f>
        <v>7072624285</v>
      </c>
    </row>
    <row r="12" spans="1:2" x14ac:dyDescent="0.25">
      <c r="A12" t="s">
        <v>193</v>
      </c>
      <c r="B12" s="10" t="str">
        <f>preemail</f>
        <v>Wendy.Mondfrans@lakecountyca.gov</v>
      </c>
    </row>
    <row r="13" spans="1:2" x14ac:dyDescent="0.25">
      <c r="A13" t="s">
        <v>365</v>
      </c>
      <c r="B13" t="str">
        <f>seccontact</f>
        <v>Tiffany Harz</v>
      </c>
    </row>
    <row r="14" spans="1:2" x14ac:dyDescent="0.25">
      <c r="A14" t="s">
        <v>366</v>
      </c>
      <c r="B14" t="str">
        <f>seccontitle</f>
        <v>Staff Services Analyst, Senior</v>
      </c>
    </row>
    <row r="15" spans="1:2" x14ac:dyDescent="0.25">
      <c r="A15" t="s">
        <v>367</v>
      </c>
      <c r="B15">
        <f>secphone</f>
        <v>7072624580</v>
      </c>
    </row>
    <row r="16" spans="1:2" x14ac:dyDescent="0.25">
      <c r="A16" t="s">
        <v>368</v>
      </c>
      <c r="B16" t="str">
        <f>secemail</f>
        <v>Tiffany.Harz@lakecountyca.gov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272502</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272502</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Lake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Lake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Lake</v>
      </c>
      <c r="B2" s="25">
        <f>Reportdate</f>
        <v>44095</v>
      </c>
      <c r="C2" s="24" t="e">
        <f>Chief</f>
        <v>#REF!</v>
      </c>
      <c r="D2" t="e">
        <f>Chiefphone2</f>
        <v>#REF!</v>
      </c>
      <c r="E2" s="10" t="e">
        <f>Address</f>
        <v>#REF!</v>
      </c>
      <c r="F2" s="10" t="e">
        <f>City</f>
        <v>#REF!</v>
      </c>
      <c r="G2" s="9" t="e">
        <f>ZIP</f>
        <v>#REF!</v>
      </c>
      <c r="H2" s="10" t="e">
        <f>Chiefemail2</f>
        <v>#REF!</v>
      </c>
      <c r="I2" t="str">
        <f>primcontact</f>
        <v>Wendy Mondfrans</v>
      </c>
      <c r="J2" t="str">
        <f>primarytitle</f>
        <v>Chief Assistant Probation Officer</v>
      </c>
      <c r="K2">
        <f>primphone</f>
        <v>7072624285</v>
      </c>
      <c r="L2" s="10" t="str">
        <f>preemail</f>
        <v>Wendy.Mondfrans@lakecountyca.gov</v>
      </c>
      <c r="M2" t="str">
        <f>seccontact</f>
        <v>Tiffany Harz</v>
      </c>
      <c r="N2" t="str">
        <f>seccontitle</f>
        <v>Staff Services Analyst, Senior</v>
      </c>
      <c r="O2">
        <f>secphone</f>
        <v>7072624580</v>
      </c>
      <c r="P2" t="str">
        <f>secemail</f>
        <v>Tiffany.Harz@lakecountyca.gov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272502</v>
      </c>
      <c r="X2" s="11">
        <f>t1yobgserv</f>
        <v>0</v>
      </c>
      <c r="Y2" s="11">
        <f>t1yobgprof</f>
        <v>0</v>
      </c>
      <c r="Z2" s="11">
        <f>t1yobgcbo</f>
        <v>0</v>
      </c>
      <c r="AA2" s="11">
        <f>t1yobgequip</f>
        <v>0</v>
      </c>
      <c r="AB2" s="11">
        <f>t1yobgadmin</f>
        <v>0</v>
      </c>
      <c r="AC2" s="11">
        <f>t1yobgothr1</f>
        <v>0</v>
      </c>
      <c r="AD2" s="11">
        <f>t1yobgothr2</f>
        <v>0</v>
      </c>
      <c r="AE2" s="11">
        <f>t1yobgothr3</f>
        <v>0</v>
      </c>
      <c r="AF2" s="11">
        <f>t1yobgtot</f>
        <v>272502</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Lake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Lake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E8" sqref="E8:H8"/>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Lake</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920</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7</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50</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132</v>
      </c>
      <c r="J14" s="291"/>
      <c r="K14" s="97"/>
      <c r="L14" s="97"/>
      <c r="M14" s="97"/>
      <c r="N14" s="97"/>
      <c r="O14" s="98"/>
    </row>
    <row r="15" spans="1:24" ht="13.8" x14ac:dyDescent="0.25">
      <c r="A15" s="91"/>
      <c r="B15" s="45"/>
      <c r="C15" s="128"/>
      <c r="D15" s="128"/>
      <c r="E15" s="296" t="s">
        <v>815</v>
      </c>
      <c r="F15" s="296"/>
      <c r="G15" s="296"/>
      <c r="H15" s="296"/>
      <c r="I15" s="288">
        <v>88</v>
      </c>
      <c r="J15" s="289"/>
      <c r="K15" s="97"/>
      <c r="L15" s="97"/>
      <c r="M15" s="97"/>
      <c r="N15" s="97"/>
      <c r="O15" s="98"/>
    </row>
    <row r="16" spans="1:24" ht="14.4" x14ac:dyDescent="0.3">
      <c r="A16" s="102"/>
      <c r="B16" s="45"/>
      <c r="C16" s="128"/>
      <c r="D16" s="128"/>
      <c r="E16" s="298" t="s">
        <v>827</v>
      </c>
      <c r="F16" s="298"/>
      <c r="G16" s="298"/>
      <c r="H16" s="298"/>
      <c r="I16" s="292">
        <f>SUM(I14:J15)</f>
        <v>220</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57</v>
      </c>
      <c r="J20" s="291"/>
      <c r="K20" s="97"/>
      <c r="L20" s="97"/>
      <c r="M20" s="97"/>
      <c r="N20" s="97"/>
      <c r="O20" s="98"/>
    </row>
    <row r="21" spans="1:24" ht="13.8" x14ac:dyDescent="0.25">
      <c r="A21" s="102"/>
      <c r="B21" s="128"/>
      <c r="C21" s="128"/>
      <c r="D21" s="128"/>
      <c r="E21" s="296" t="s">
        <v>818</v>
      </c>
      <c r="F21" s="296"/>
      <c r="G21" s="296"/>
      <c r="H21" s="296"/>
      <c r="I21" s="309">
        <v>119</v>
      </c>
      <c r="J21" s="310"/>
      <c r="K21" s="97"/>
      <c r="L21" s="97"/>
      <c r="M21" s="97"/>
      <c r="N21" s="97"/>
      <c r="O21" s="98"/>
    </row>
    <row r="22" spans="1:24" ht="13.8" x14ac:dyDescent="0.25">
      <c r="A22" s="102"/>
      <c r="B22" s="128"/>
      <c r="C22" s="128"/>
      <c r="D22" s="128"/>
      <c r="E22" s="297" t="s">
        <v>819</v>
      </c>
      <c r="F22" s="297"/>
      <c r="G22" s="297"/>
      <c r="H22" s="297"/>
      <c r="I22" s="290">
        <v>13</v>
      </c>
      <c r="J22" s="291"/>
      <c r="K22" s="97"/>
      <c r="L22" s="97"/>
      <c r="M22" s="97"/>
      <c r="N22" s="97"/>
      <c r="O22" s="98"/>
    </row>
    <row r="23" spans="1:24" ht="13.8" x14ac:dyDescent="0.25">
      <c r="A23" s="102"/>
      <c r="B23" s="128"/>
      <c r="C23" s="128"/>
      <c r="D23" s="128"/>
      <c r="E23" s="296" t="s">
        <v>820</v>
      </c>
      <c r="F23" s="296"/>
      <c r="G23" s="296"/>
      <c r="H23" s="296"/>
      <c r="I23" s="288">
        <v>0</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19</v>
      </c>
      <c r="J25" s="289"/>
      <c r="K25" s="97"/>
      <c r="L25" s="97"/>
      <c r="M25" s="97"/>
      <c r="N25" s="97"/>
      <c r="O25" s="98"/>
    </row>
    <row r="26" spans="1:24" ht="13.8" x14ac:dyDescent="0.25">
      <c r="A26" s="102"/>
      <c r="B26" s="128"/>
      <c r="C26" s="128"/>
      <c r="D26" s="128"/>
      <c r="E26" s="297" t="s">
        <v>823</v>
      </c>
      <c r="F26" s="297"/>
      <c r="G26" s="297"/>
      <c r="H26" s="297"/>
      <c r="I26" s="290">
        <v>12</v>
      </c>
      <c r="J26" s="291"/>
      <c r="K26" s="97"/>
      <c r="L26" s="97"/>
      <c r="M26" s="97"/>
      <c r="N26" s="97"/>
      <c r="O26" s="98"/>
    </row>
    <row r="27" spans="1:24" ht="14.4" x14ac:dyDescent="0.3">
      <c r="A27" s="102"/>
      <c r="B27" s="128"/>
      <c r="C27" s="128"/>
      <c r="D27" s="128"/>
      <c r="E27" s="298" t="s">
        <v>827</v>
      </c>
      <c r="F27" s="298"/>
      <c r="G27" s="298"/>
      <c r="H27" s="298"/>
      <c r="I27" s="292">
        <f>SUM(I20:J26)</f>
        <v>220</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t="s">
        <v>926</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9" activePane="bottomLeft" state="frozen"/>
      <selection activeCell="B1" sqref="B1"/>
      <selection pane="bottomLeft" activeCell="D7" sqref="D7:I7"/>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Lake</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921</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36</v>
      </c>
      <c r="K7" s="360"/>
      <c r="L7" s="45"/>
      <c r="M7" s="45"/>
      <c r="N7" s="45"/>
      <c r="O7" s="92"/>
    </row>
    <row r="8" spans="1:37" ht="14.1" customHeight="1" x14ac:dyDescent="0.25">
      <c r="A8" s="91"/>
      <c r="B8" s="128"/>
      <c r="C8" s="128"/>
      <c r="D8" s="353" t="s">
        <v>890</v>
      </c>
      <c r="E8" s="354"/>
      <c r="F8" s="354"/>
      <c r="G8" s="354"/>
      <c r="H8" s="354"/>
      <c r="I8" s="355"/>
      <c r="J8" s="361">
        <v>14</v>
      </c>
      <c r="K8" s="362"/>
      <c r="L8" s="125"/>
      <c r="M8" s="125"/>
      <c r="N8" s="125"/>
      <c r="O8" s="126"/>
      <c r="P8" s="214"/>
    </row>
    <row r="9" spans="1:37" ht="14.1" customHeight="1" x14ac:dyDescent="0.25">
      <c r="A9" s="91"/>
      <c r="B9" s="128"/>
      <c r="C9" s="128"/>
      <c r="D9" s="356" t="s">
        <v>827</v>
      </c>
      <c r="E9" s="357"/>
      <c r="F9" s="357"/>
      <c r="G9" s="357"/>
      <c r="H9" s="357"/>
      <c r="I9" s="358"/>
      <c r="J9" s="337">
        <f>SUM(I7:J8)</f>
        <v>50</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13</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28</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4</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14</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1</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7</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6</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28</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31</v>
      </c>
      <c r="K32" s="370"/>
      <c r="L32" s="125"/>
      <c r="M32" s="125"/>
      <c r="N32" s="125"/>
      <c r="O32" s="126"/>
      <c r="P32" s="214"/>
    </row>
    <row r="33" spans="1:37" ht="14.1" customHeight="1" x14ac:dyDescent="0.25">
      <c r="A33" s="91"/>
      <c r="B33" s="45"/>
      <c r="C33" s="45"/>
      <c r="D33" s="329" t="s">
        <v>815</v>
      </c>
      <c r="E33" s="330"/>
      <c r="F33" s="330"/>
      <c r="G33" s="330"/>
      <c r="H33" s="330"/>
      <c r="I33" s="368"/>
      <c r="J33" s="335">
        <v>19</v>
      </c>
      <c r="K33" s="336"/>
      <c r="L33" s="125"/>
      <c r="M33" s="125"/>
      <c r="N33" s="125"/>
      <c r="O33" s="126"/>
      <c r="P33" s="214"/>
    </row>
    <row r="34" spans="1:37" ht="14.1" customHeight="1" x14ac:dyDescent="0.25">
      <c r="A34" s="91"/>
      <c r="B34" s="45"/>
      <c r="C34" s="45"/>
      <c r="D34" s="340" t="s">
        <v>827</v>
      </c>
      <c r="E34" s="340"/>
      <c r="F34" s="340"/>
      <c r="G34" s="340"/>
      <c r="H34" s="340"/>
      <c r="I34" s="340"/>
      <c r="J34" s="337">
        <f>SUM(J32:K33)</f>
        <v>50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13</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26</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3</v>
      </c>
      <c r="K39" s="291"/>
      <c r="L39" s="125"/>
      <c r="M39" s="125"/>
      <c r="N39" s="125"/>
      <c r="O39" s="126"/>
      <c r="P39" s="214"/>
    </row>
    <row r="40" spans="1:37" ht="14.1" customHeight="1" x14ac:dyDescent="0.25">
      <c r="A40" s="91"/>
      <c r="B40" s="136"/>
      <c r="C40" s="128"/>
      <c r="D40" s="333" t="s">
        <v>820</v>
      </c>
      <c r="E40" s="334"/>
      <c r="F40" s="334"/>
      <c r="G40" s="334"/>
      <c r="H40" s="334"/>
      <c r="I40" s="334"/>
      <c r="J40" s="288">
        <v>0</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6</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2</v>
      </c>
      <c r="K43" s="291"/>
      <c r="L43" s="125"/>
      <c r="M43" s="125"/>
      <c r="N43" s="125"/>
      <c r="O43" s="126"/>
      <c r="P43" s="214"/>
    </row>
    <row r="44" spans="1:37" ht="14.1" customHeight="1" x14ac:dyDescent="0.25">
      <c r="A44" s="91"/>
      <c r="B44" s="128"/>
      <c r="C44" s="128"/>
      <c r="D44" s="327" t="s">
        <v>827</v>
      </c>
      <c r="E44" s="328"/>
      <c r="F44" s="328"/>
      <c r="G44" s="328"/>
      <c r="H44" s="328"/>
      <c r="I44" s="328"/>
      <c r="J44" s="292">
        <f>SUM(J37:K43)</f>
        <v>50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B15" sqref="B15:I1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Lake</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3" t="s">
        <v>944</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6"/>
      <c r="C9" s="396" t="s">
        <v>871</v>
      </c>
      <c r="D9" s="396"/>
      <c r="E9" s="396"/>
      <c r="F9" s="396"/>
      <c r="G9" s="386">
        <v>31</v>
      </c>
      <c r="H9" s="386"/>
      <c r="I9" s="183"/>
    </row>
    <row r="10" spans="1:21" ht="13.8" x14ac:dyDescent="0.25">
      <c r="A10" s="165"/>
      <c r="B10" s="206"/>
      <c r="C10" s="397" t="s">
        <v>872</v>
      </c>
      <c r="D10" s="397"/>
      <c r="E10" s="397"/>
      <c r="F10" s="397"/>
      <c r="G10" s="395">
        <v>57</v>
      </c>
      <c r="H10" s="395"/>
      <c r="I10" s="183"/>
    </row>
    <row r="11" spans="1:21" ht="13.8" x14ac:dyDescent="0.25">
      <c r="A11" s="165"/>
      <c r="B11" s="206"/>
      <c r="C11" s="396" t="s">
        <v>873</v>
      </c>
      <c r="D11" s="396"/>
      <c r="E11" s="396"/>
      <c r="F11" s="396"/>
      <c r="G11" s="386">
        <v>0</v>
      </c>
      <c r="H11" s="386"/>
      <c r="I11" s="183"/>
    </row>
    <row r="12" spans="1:21" ht="14.4" x14ac:dyDescent="0.3">
      <c r="A12" s="165"/>
      <c r="B12" s="177"/>
      <c r="C12" s="298" t="s">
        <v>827</v>
      </c>
      <c r="D12" s="298"/>
      <c r="E12" s="298"/>
      <c r="F12" s="298"/>
      <c r="G12" s="392">
        <f>SUM(G9:H11)</f>
        <v>88</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5">
        <f>SUM(G16:H17)</f>
        <v>0</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6"/>
      <c r="H23" s="406"/>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5">
        <f>SUM(G22:H25)</f>
        <v>0</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7"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Lake</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927</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K20" sqref="K20"/>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Lake</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6"/>
      <c r="C47" s="516"/>
      <c r="D47" s="516"/>
      <c r="E47" s="516"/>
      <c r="F47" s="516"/>
      <c r="G47" s="516"/>
      <c r="H47" s="516"/>
      <c r="I47" s="516"/>
      <c r="J47" s="516"/>
    </row>
    <row r="48" spans="1:10" x14ac:dyDescent="0.25">
      <c r="A48" s="516"/>
      <c r="B48" s="516"/>
      <c r="C48" s="516"/>
      <c r="D48" s="516"/>
      <c r="E48" s="516"/>
      <c r="F48" s="516"/>
      <c r="G48" s="516"/>
      <c r="H48" s="516"/>
      <c r="I48" s="516"/>
      <c r="J48" s="516"/>
    </row>
    <row r="49" spans="1:11" x14ac:dyDescent="0.25">
      <c r="A49" s="516"/>
      <c r="B49" s="516"/>
      <c r="C49" s="516"/>
      <c r="D49" s="516"/>
      <c r="E49" s="516"/>
      <c r="F49" s="516"/>
      <c r="G49" s="516"/>
      <c r="H49" s="516"/>
      <c r="I49" s="516"/>
      <c r="J49" s="516"/>
    </row>
    <row r="50" spans="1:11" x14ac:dyDescent="0.25">
      <c r="A50" s="516"/>
      <c r="B50" s="516"/>
      <c r="C50" s="516"/>
      <c r="D50" s="516"/>
      <c r="E50" s="516"/>
      <c r="F50" s="516"/>
      <c r="G50" s="516"/>
      <c r="H50" s="516"/>
      <c r="I50" s="516"/>
      <c r="J50" s="516"/>
    </row>
    <row r="51" spans="1:11" x14ac:dyDescent="0.25">
      <c r="A51" s="516"/>
      <c r="B51" s="516"/>
      <c r="C51" s="516"/>
      <c r="D51" s="516"/>
      <c r="E51" s="516"/>
      <c r="F51" s="516"/>
      <c r="G51" s="516"/>
      <c r="H51" s="516"/>
      <c r="I51" s="516"/>
      <c r="J51" s="516"/>
    </row>
    <row r="52" spans="1:11" ht="12.75" hidden="1" customHeight="1" x14ac:dyDescent="0.25">
      <c r="A52" s="516"/>
      <c r="B52" s="516"/>
      <c r="C52" s="516"/>
      <c r="D52" s="516"/>
      <c r="E52" s="516"/>
      <c r="F52" s="516"/>
      <c r="G52" s="516"/>
      <c r="H52" s="516"/>
      <c r="I52" s="516"/>
      <c r="J52" s="516"/>
    </row>
    <row r="53" spans="1:11" ht="12.75" hidden="1" customHeight="1" x14ac:dyDescent="0.25">
      <c r="A53" s="516"/>
      <c r="B53" s="516"/>
      <c r="C53" s="516"/>
      <c r="D53" s="516"/>
      <c r="E53" s="516"/>
      <c r="F53" s="516"/>
      <c r="G53" s="516"/>
      <c r="H53" s="516"/>
      <c r="I53" s="516"/>
      <c r="J53" s="516"/>
    </row>
    <row r="54" spans="1:11" ht="12.75" hidden="1" customHeight="1" x14ac:dyDescent="0.25">
      <c r="A54" s="516"/>
      <c r="B54" s="516"/>
      <c r="C54" s="516"/>
      <c r="D54" s="516"/>
      <c r="E54" s="516"/>
      <c r="F54" s="516"/>
      <c r="G54" s="516"/>
      <c r="H54" s="516"/>
      <c r="I54" s="516"/>
      <c r="J54" s="516"/>
    </row>
    <row r="55" spans="1:11" ht="12.75" hidden="1" customHeight="1" x14ac:dyDescent="0.25">
      <c r="A55" s="516"/>
      <c r="B55" s="516"/>
      <c r="C55" s="516"/>
      <c r="D55" s="516"/>
      <c r="E55" s="516"/>
      <c r="F55" s="516"/>
      <c r="G55" s="516"/>
      <c r="H55" s="516"/>
      <c r="I55" s="516"/>
      <c r="J55" s="516"/>
    </row>
    <row r="56" spans="1:11" x14ac:dyDescent="0.25">
      <c r="A56" s="516"/>
      <c r="B56" s="516"/>
      <c r="C56" s="516"/>
      <c r="D56" s="516"/>
      <c r="E56" s="516"/>
      <c r="F56" s="516"/>
      <c r="G56" s="516"/>
      <c r="H56" s="516"/>
      <c r="I56" s="516"/>
      <c r="J56" s="516"/>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Lake</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5" t="s">
        <v>841</v>
      </c>
      <c r="C81" s="515"/>
      <c r="D81" s="515"/>
      <c r="E81" s="515"/>
      <c r="F81" s="515"/>
      <c r="G81" s="515"/>
      <c r="H81" s="515"/>
      <c r="I81" s="515"/>
      <c r="J81" s="56"/>
    </row>
    <row r="82" spans="1:10" x14ac:dyDescent="0.25">
      <c r="A82" s="45"/>
      <c r="B82" s="515"/>
      <c r="C82" s="515"/>
      <c r="D82" s="515"/>
      <c r="E82" s="515"/>
      <c r="F82" s="515"/>
      <c r="G82" s="515"/>
      <c r="H82" s="515"/>
      <c r="I82" s="515"/>
      <c r="J82" s="56"/>
    </row>
    <row r="83" spans="1:10" x14ac:dyDescent="0.25">
      <c r="A83" s="45"/>
      <c r="B83" s="515"/>
      <c r="C83" s="515"/>
      <c r="D83" s="515"/>
      <c r="E83" s="515"/>
      <c r="F83" s="515"/>
      <c r="G83" s="515"/>
      <c r="H83" s="515"/>
      <c r="I83" s="515"/>
      <c r="J83" s="56"/>
    </row>
    <row r="84" spans="1:10" ht="12.9" customHeight="1" x14ac:dyDescent="0.25">
      <c r="A84" s="45"/>
      <c r="B84" s="515"/>
      <c r="C84" s="515"/>
      <c r="D84" s="515"/>
      <c r="E84" s="515"/>
      <c r="F84" s="515"/>
      <c r="G84" s="515"/>
      <c r="H84" s="515"/>
      <c r="I84" s="515"/>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922</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Lake</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513</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470" t="s">
        <v>513</v>
      </c>
      <c r="F130" s="513"/>
      <c r="G130" s="513"/>
      <c r="H130" s="513"/>
      <c r="I130" s="513"/>
      <c r="J130" s="514"/>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v>272502</v>
      </c>
      <c r="F132" s="448"/>
      <c r="G132" s="448"/>
      <c r="H132" s="448"/>
      <c r="I132" s="449"/>
      <c r="J132" s="449"/>
    </row>
    <row r="133" spans="1:16" x14ac:dyDescent="0.25">
      <c r="A133" s="502" t="s">
        <v>528</v>
      </c>
      <c r="B133" s="502"/>
      <c r="C133" s="502"/>
      <c r="D133" s="502"/>
      <c r="E133" s="431"/>
      <c r="F133" s="431"/>
      <c r="G133" s="432"/>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272502</v>
      </c>
      <c r="F142" s="436"/>
      <c r="G142" s="436">
        <f>SUM(G132:G141)</f>
        <v>0</v>
      </c>
      <c r="H142" s="436"/>
      <c r="I142" s="436">
        <f>SUM(I132:I141)</f>
        <v>0</v>
      </c>
      <c r="J142" s="436"/>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460" t="s">
        <v>934</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Lake</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t="s">
        <v>468</v>
      </c>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0" t="s">
        <v>468</v>
      </c>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c r="H184" s="448"/>
      <c r="I184" s="449"/>
      <c r="J184" s="449"/>
    </row>
    <row r="185" spans="1:20" x14ac:dyDescent="0.25">
      <c r="A185" s="444" t="s">
        <v>528</v>
      </c>
      <c r="B185" s="445"/>
      <c r="C185" s="445"/>
      <c r="D185" s="446"/>
      <c r="E185" s="431"/>
      <c r="F185" s="431"/>
      <c r="G185" s="432"/>
      <c r="H185" s="432"/>
      <c r="I185" s="447"/>
      <c r="J185" s="447"/>
    </row>
    <row r="186" spans="1:20" x14ac:dyDescent="0.25">
      <c r="A186" s="440" t="s">
        <v>529</v>
      </c>
      <c r="B186" s="441"/>
      <c r="C186" s="441"/>
      <c r="D186" s="442"/>
      <c r="E186" s="448"/>
      <c r="F186" s="448"/>
      <c r="G186" s="448">
        <v>100000</v>
      </c>
      <c r="H186" s="448"/>
      <c r="I186" s="449"/>
      <c r="J186" s="449"/>
    </row>
    <row r="187" spans="1:20" x14ac:dyDescent="0.25">
      <c r="A187" s="444" t="s">
        <v>530</v>
      </c>
      <c r="B187" s="445"/>
      <c r="C187" s="445"/>
      <c r="D187" s="446"/>
      <c r="E187" s="431"/>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c r="H189" s="432"/>
      <c r="I189" s="447"/>
      <c r="J189" s="447"/>
    </row>
    <row r="190" spans="1:20" x14ac:dyDescent="0.25">
      <c r="A190" s="440" t="s">
        <v>537</v>
      </c>
      <c r="B190" s="441"/>
      <c r="C190" s="441"/>
      <c r="D190" s="442"/>
      <c r="E190" s="443"/>
      <c r="F190" s="443"/>
      <c r="G190" s="443"/>
      <c r="H190" s="443"/>
      <c r="I190" s="437"/>
      <c r="J190" s="437"/>
    </row>
    <row r="191" spans="1:20" x14ac:dyDescent="0.25">
      <c r="A191" s="428" t="s">
        <v>935</v>
      </c>
      <c r="B191" s="429"/>
      <c r="C191" s="429"/>
      <c r="D191" s="430"/>
      <c r="E191" s="431"/>
      <c r="F191" s="431"/>
      <c r="G191" s="432">
        <v>16991</v>
      </c>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116991</v>
      </c>
      <c r="H194" s="436"/>
      <c r="I194" s="436">
        <f>SUM(I184:I193)</f>
        <v>0</v>
      </c>
      <c r="J194" s="436"/>
    </row>
    <row r="195" spans="1:19" s="1" customFormat="1" ht="14.25" customHeight="1" x14ac:dyDescent="0.25">
      <c r="A195" s="485" t="s">
        <v>861</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862</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300" t="s">
        <v>936</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Lake</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7"/>
      <c r="C233" s="517"/>
      <c r="D233" s="518"/>
      <c r="E233" s="505" t="s">
        <v>489</v>
      </c>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19" t="s">
        <v>913</v>
      </c>
      <c r="B235" s="520"/>
      <c r="C235" s="520"/>
      <c r="D235" s="521"/>
      <c r="E235" s="470" t="s">
        <v>489</v>
      </c>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0" t="s">
        <v>527</v>
      </c>
      <c r="B237" s="441"/>
      <c r="C237" s="441"/>
      <c r="D237" s="442"/>
      <c r="E237" s="448"/>
      <c r="F237" s="448"/>
      <c r="G237" s="448">
        <v>40000</v>
      </c>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c r="F239" s="448"/>
      <c r="G239" s="448">
        <v>6000</v>
      </c>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46000</v>
      </c>
      <c r="H247" s="436"/>
      <c r="I247" s="436">
        <f>SUM(I237:I246)</f>
        <v>0</v>
      </c>
      <c r="J247" s="436"/>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x14ac:dyDescent="0.25">
      <c r="A252" s="300" t="s">
        <v>937</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848</v>
      </c>
      <c r="B288" s="351"/>
      <c r="C288" s="351"/>
      <c r="D288" s="351"/>
      <c r="E288" s="351"/>
      <c r="F288" s="351"/>
      <c r="G288" s="351"/>
      <c r="H288" s="348" t="str">
        <f>'CONTACT INFORMATION'!$A$24</f>
        <v>Lake</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t="s">
        <v>938</v>
      </c>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2" t="s">
        <v>808</v>
      </c>
      <c r="B293" s="523"/>
      <c r="C293" s="523"/>
      <c r="D293" s="524"/>
      <c r="E293" s="470" t="s">
        <v>470</v>
      </c>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v>32500</v>
      </c>
      <c r="H297" s="448"/>
      <c r="I297" s="449"/>
      <c r="J297" s="449"/>
    </row>
    <row r="298" spans="1:10" x14ac:dyDescent="0.25">
      <c r="A298" s="444" t="s">
        <v>530</v>
      </c>
      <c r="B298" s="445"/>
      <c r="C298" s="445"/>
      <c r="D298" s="446"/>
      <c r="E298" s="431"/>
      <c r="F298" s="431"/>
      <c r="G298" s="432"/>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0</v>
      </c>
      <c r="F305" s="436"/>
      <c r="G305" s="436">
        <f>SUM(G295:G304)</f>
        <v>32500</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t="s">
        <v>939</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848</v>
      </c>
      <c r="B346" s="351"/>
      <c r="C346" s="351"/>
      <c r="D346" s="351"/>
      <c r="E346" s="351"/>
      <c r="F346" s="351"/>
      <c r="G346" s="351"/>
      <c r="H346" s="348" t="str">
        <f>'CONTACT INFORMATION'!$A$24</f>
        <v>Lake</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5" t="s">
        <v>940</v>
      </c>
      <c r="F349" s="526"/>
      <c r="G349" s="526"/>
      <c r="H349" s="526"/>
      <c r="I349" s="526"/>
      <c r="J349" s="527"/>
    </row>
    <row r="350" spans="1:10" x14ac:dyDescent="0.25">
      <c r="A350" s="494" t="s">
        <v>853</v>
      </c>
      <c r="B350" s="495"/>
      <c r="C350" s="495"/>
      <c r="D350" s="496"/>
      <c r="E350" s="528"/>
      <c r="F350" s="529"/>
      <c r="G350" s="529"/>
      <c r="H350" s="529"/>
      <c r="I350" s="529"/>
      <c r="J350" s="530"/>
    </row>
    <row r="351" spans="1:10" x14ac:dyDescent="0.25">
      <c r="A351" s="522" t="s">
        <v>808</v>
      </c>
      <c r="B351" s="523"/>
      <c r="C351" s="523"/>
      <c r="D351" s="524"/>
      <c r="E351" s="470" t="s">
        <v>470</v>
      </c>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c r="H354" s="432"/>
      <c r="I354" s="447"/>
      <c r="J354" s="447"/>
    </row>
    <row r="355" spans="1:10" x14ac:dyDescent="0.25">
      <c r="A355" s="440" t="s">
        <v>529</v>
      </c>
      <c r="B355" s="441"/>
      <c r="C355" s="441"/>
      <c r="D355" s="442"/>
      <c r="E355" s="448"/>
      <c r="F355" s="448"/>
      <c r="G355" s="448">
        <v>16625</v>
      </c>
      <c r="H355" s="448"/>
      <c r="I355" s="449"/>
      <c r="J355" s="449"/>
    </row>
    <row r="356" spans="1:10" x14ac:dyDescent="0.25">
      <c r="A356" s="444" t="s">
        <v>530</v>
      </c>
      <c r="B356" s="445"/>
      <c r="C356" s="445"/>
      <c r="D356" s="446"/>
      <c r="E356" s="431"/>
      <c r="F356" s="431"/>
      <c r="G356" s="432"/>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16625</v>
      </c>
      <c r="H363" s="436"/>
      <c r="I363" s="436">
        <f>SUM(I353:I362)</f>
        <v>0</v>
      </c>
      <c r="J363" s="436"/>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300" t="s">
        <v>941</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848</v>
      </c>
      <c r="B404" s="351"/>
      <c r="C404" s="351"/>
      <c r="D404" s="351"/>
      <c r="E404" s="351"/>
      <c r="F404" s="351"/>
      <c r="G404" s="351"/>
      <c r="H404" s="348" t="str">
        <f>'CONTACT INFORMATION'!$A$24</f>
        <v>Lake</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5"/>
      <c r="F407" s="526"/>
      <c r="G407" s="526"/>
      <c r="H407" s="526"/>
      <c r="I407" s="526"/>
      <c r="J407" s="527"/>
    </row>
    <row r="408" spans="1:10" x14ac:dyDescent="0.25">
      <c r="A408" s="494" t="s">
        <v>853</v>
      </c>
      <c r="B408" s="495"/>
      <c r="C408" s="495"/>
      <c r="D408" s="496"/>
      <c r="E408" s="528"/>
      <c r="F408" s="529"/>
      <c r="G408" s="529"/>
      <c r="H408" s="529"/>
      <c r="I408" s="529"/>
      <c r="J408" s="530"/>
    </row>
    <row r="409" spans="1:10" x14ac:dyDescent="0.25">
      <c r="A409" s="522" t="s">
        <v>808</v>
      </c>
      <c r="B409" s="523"/>
      <c r="C409" s="523"/>
      <c r="D409" s="524"/>
      <c r="E409" s="470"/>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c r="H413" s="448"/>
      <c r="I413" s="449"/>
      <c r="J413" s="449"/>
    </row>
    <row r="414" spans="1:10" x14ac:dyDescent="0.25">
      <c r="A414" s="444" t="s">
        <v>530</v>
      </c>
      <c r="B414" s="445"/>
      <c r="C414" s="445"/>
      <c r="D414" s="446"/>
      <c r="E414" s="431"/>
      <c r="F414" s="431"/>
      <c r="G414" s="432"/>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0</v>
      </c>
      <c r="H421" s="436"/>
      <c r="I421" s="436">
        <f>SUM(I411:I420)</f>
        <v>0</v>
      </c>
      <c r="J421" s="436"/>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300"/>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848</v>
      </c>
      <c r="B462" s="351"/>
      <c r="C462" s="351"/>
      <c r="D462" s="351"/>
      <c r="E462" s="351"/>
      <c r="F462" s="351"/>
      <c r="G462" s="351"/>
      <c r="H462" s="348" t="str">
        <f>'CONTACT INFORMATION'!$A$24</f>
        <v>Lake</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525"/>
      <c r="F465" s="526"/>
      <c r="G465" s="526"/>
      <c r="H465" s="526"/>
      <c r="I465" s="526"/>
      <c r="J465" s="527"/>
    </row>
    <row r="466" spans="1:10" x14ac:dyDescent="0.25">
      <c r="A466" s="494" t="s">
        <v>853</v>
      </c>
      <c r="B466" s="495"/>
      <c r="C466" s="495"/>
      <c r="D466" s="496"/>
      <c r="E466" s="528"/>
      <c r="F466" s="529"/>
      <c r="G466" s="529"/>
      <c r="H466" s="529"/>
      <c r="I466" s="529"/>
      <c r="J466" s="530"/>
    </row>
    <row r="467" spans="1:10" x14ac:dyDescent="0.25">
      <c r="A467" s="522" t="s">
        <v>808</v>
      </c>
      <c r="B467" s="523"/>
      <c r="C467" s="523"/>
      <c r="D467" s="524"/>
      <c r="E467" s="470"/>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0</v>
      </c>
      <c r="H479" s="436"/>
      <c r="I479" s="436">
        <f>SUM(I469:I478)</f>
        <v>0</v>
      </c>
      <c r="J479" s="436"/>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300"/>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848</v>
      </c>
      <c r="B520" s="351"/>
      <c r="C520" s="351"/>
      <c r="D520" s="351"/>
      <c r="E520" s="351"/>
      <c r="F520" s="351"/>
      <c r="G520" s="351"/>
      <c r="H520" s="348" t="str">
        <f>'CONTACT INFORMATION'!$A$24</f>
        <v>Lake</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5"/>
      <c r="F523" s="526"/>
      <c r="G523" s="526"/>
      <c r="H523" s="526"/>
      <c r="I523" s="526"/>
      <c r="J523" s="527"/>
    </row>
    <row r="524" spans="1:10" ht="12.75" customHeight="1" x14ac:dyDescent="0.25">
      <c r="A524" s="494" t="s">
        <v>853</v>
      </c>
      <c r="B524" s="495"/>
      <c r="C524" s="495"/>
      <c r="D524" s="496"/>
      <c r="E524" s="528"/>
      <c r="F524" s="529"/>
      <c r="G524" s="529"/>
      <c r="H524" s="529"/>
      <c r="I524" s="529"/>
      <c r="J524" s="530"/>
    </row>
    <row r="525" spans="1:10" x14ac:dyDescent="0.25">
      <c r="A525" s="522" t="s">
        <v>808</v>
      </c>
      <c r="B525" s="523"/>
      <c r="C525" s="523"/>
      <c r="D525" s="524"/>
      <c r="E525" s="470"/>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0</v>
      </c>
      <c r="H537" s="436"/>
      <c r="I537" s="436">
        <f>SUM(I527:I536)</f>
        <v>0</v>
      </c>
      <c r="J537" s="436"/>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300"/>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848</v>
      </c>
      <c r="B578" s="351"/>
      <c r="C578" s="351"/>
      <c r="D578" s="351"/>
      <c r="E578" s="351"/>
      <c r="F578" s="351"/>
      <c r="G578" s="351"/>
      <c r="H578" s="348" t="str">
        <f>'CONTACT INFORMATION'!$A$24</f>
        <v>Lake</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525"/>
      <c r="F581" s="526"/>
      <c r="G581" s="526"/>
      <c r="H581" s="526"/>
      <c r="I581" s="526"/>
      <c r="J581" s="527"/>
    </row>
    <row r="582" spans="1:10" ht="12.75" customHeight="1" x14ac:dyDescent="0.25">
      <c r="A582" s="494" t="s">
        <v>853</v>
      </c>
      <c r="B582" s="495"/>
      <c r="C582" s="495"/>
      <c r="D582" s="496"/>
      <c r="E582" s="528"/>
      <c r="F582" s="529"/>
      <c r="G582" s="529"/>
      <c r="H582" s="529"/>
      <c r="I582" s="529"/>
      <c r="J582" s="530"/>
    </row>
    <row r="583" spans="1:10" x14ac:dyDescent="0.25">
      <c r="A583" s="522" t="s">
        <v>808</v>
      </c>
      <c r="B583" s="523"/>
      <c r="C583" s="523"/>
      <c r="D583" s="524"/>
      <c r="E583" s="470"/>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c r="F586" s="431"/>
      <c r="G586" s="432"/>
      <c r="H586" s="432"/>
      <c r="I586" s="447"/>
      <c r="J586" s="447"/>
    </row>
    <row r="587" spans="1:10" x14ac:dyDescent="0.25">
      <c r="A587" s="440" t="s">
        <v>529</v>
      </c>
      <c r="B587" s="441"/>
      <c r="C587" s="441"/>
      <c r="D587" s="442"/>
      <c r="E587" s="448"/>
      <c r="F587" s="448"/>
      <c r="G587" s="448"/>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0</v>
      </c>
      <c r="H595" s="436"/>
      <c r="I595" s="436">
        <f>SUM(I585:I594)</f>
        <v>0</v>
      </c>
      <c r="J595" s="436"/>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300"/>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848</v>
      </c>
      <c r="B636" s="351"/>
      <c r="C636" s="351"/>
      <c r="D636" s="351"/>
      <c r="E636" s="351"/>
      <c r="F636" s="351"/>
      <c r="G636" s="351"/>
      <c r="H636" s="348" t="str">
        <f>'CONTACT INFORMATION'!$A$24</f>
        <v>Lake</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525"/>
      <c r="F639" s="526"/>
      <c r="G639" s="526"/>
      <c r="H639" s="526"/>
      <c r="I639" s="526"/>
      <c r="J639" s="527"/>
    </row>
    <row r="640" spans="1:10" x14ac:dyDescent="0.25">
      <c r="A640" s="494" t="s">
        <v>853</v>
      </c>
      <c r="B640" s="495"/>
      <c r="C640" s="495"/>
      <c r="D640" s="496"/>
      <c r="E640" s="528"/>
      <c r="F640" s="529"/>
      <c r="G640" s="529"/>
      <c r="H640" s="529"/>
      <c r="I640" s="529"/>
      <c r="J640" s="530"/>
    </row>
    <row r="641" spans="1:10" x14ac:dyDescent="0.25">
      <c r="A641" s="522" t="s">
        <v>808</v>
      </c>
      <c r="B641" s="523"/>
      <c r="C641" s="523"/>
      <c r="D641" s="524"/>
      <c r="E641" s="470"/>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300"/>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848</v>
      </c>
      <c r="B694" s="351"/>
      <c r="C694" s="351"/>
      <c r="D694" s="351"/>
      <c r="E694" s="351"/>
      <c r="F694" s="351"/>
      <c r="G694" s="351"/>
      <c r="H694" s="348" t="str">
        <f>'CONTACT INFORMATION'!$A$24</f>
        <v>Lake</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5"/>
      <c r="F697" s="526"/>
      <c r="G697" s="526"/>
      <c r="H697" s="526"/>
      <c r="I697" s="526"/>
      <c r="J697" s="527"/>
    </row>
    <row r="698" spans="1:10" x14ac:dyDescent="0.25">
      <c r="A698" s="494" t="s">
        <v>853</v>
      </c>
      <c r="B698" s="495"/>
      <c r="C698" s="495"/>
      <c r="D698" s="496"/>
      <c r="E698" s="528"/>
      <c r="F698" s="529"/>
      <c r="G698" s="529"/>
      <c r="H698" s="529"/>
      <c r="I698" s="529"/>
      <c r="J698" s="530"/>
    </row>
    <row r="699" spans="1:10" x14ac:dyDescent="0.25">
      <c r="A699" s="522" t="s">
        <v>808</v>
      </c>
      <c r="B699" s="523"/>
      <c r="C699" s="523"/>
      <c r="D699" s="524"/>
      <c r="E699" s="470"/>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300"/>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848</v>
      </c>
      <c r="B752" s="351"/>
      <c r="C752" s="351"/>
      <c r="D752" s="351"/>
      <c r="E752" s="351"/>
      <c r="F752" s="351"/>
      <c r="G752" s="351"/>
      <c r="H752" s="348" t="str">
        <f>'CONTACT INFORMATION'!$A$24</f>
        <v>Lake</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5"/>
      <c r="F755" s="526"/>
      <c r="G755" s="526"/>
      <c r="H755" s="526"/>
      <c r="I755" s="526"/>
      <c r="J755" s="527"/>
    </row>
    <row r="756" spans="1:10" x14ac:dyDescent="0.25">
      <c r="A756" s="494" t="s">
        <v>853</v>
      </c>
      <c r="B756" s="495"/>
      <c r="C756" s="495"/>
      <c r="D756" s="496"/>
      <c r="E756" s="528"/>
      <c r="F756" s="529"/>
      <c r="G756" s="529"/>
      <c r="H756" s="529"/>
      <c r="I756" s="529"/>
      <c r="J756" s="530"/>
    </row>
    <row r="757" spans="1:10" x14ac:dyDescent="0.25">
      <c r="A757" s="522" t="s">
        <v>808</v>
      </c>
      <c r="B757" s="523"/>
      <c r="C757" s="523"/>
      <c r="D757" s="524"/>
      <c r="E757" s="470"/>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300"/>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848</v>
      </c>
      <c r="B810" s="351"/>
      <c r="C810" s="351"/>
      <c r="D810" s="351"/>
      <c r="E810" s="351"/>
      <c r="F810" s="351"/>
      <c r="G810" s="351"/>
      <c r="H810" s="348" t="str">
        <f>'CONTACT INFORMATION'!$A$24</f>
        <v>Lake</v>
      </c>
      <c r="I810" s="348"/>
      <c r="J810" s="349"/>
    </row>
    <row r="811" spans="1:10" ht="8.1" customHeight="1" x14ac:dyDescent="0.25">
      <c r="A811" s="163"/>
      <c r="B811" s="163"/>
      <c r="C811" s="163"/>
      <c r="D811" s="163"/>
      <c r="E811" s="163"/>
      <c r="F811" s="163"/>
      <c r="G811" s="163"/>
      <c r="H811" s="163"/>
      <c r="I811" s="163"/>
      <c r="J811" s="163"/>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5"/>
      <c r="F813" s="526"/>
      <c r="G813" s="526"/>
      <c r="H813" s="526"/>
      <c r="I813" s="526"/>
      <c r="J813" s="527"/>
    </row>
    <row r="814" spans="1:10" x14ac:dyDescent="0.25">
      <c r="A814" s="494" t="s">
        <v>853</v>
      </c>
      <c r="B814" s="495"/>
      <c r="C814" s="495"/>
      <c r="D814" s="496"/>
      <c r="E814" s="528"/>
      <c r="F814" s="529"/>
      <c r="G814" s="529"/>
      <c r="H814" s="529"/>
      <c r="I814" s="529"/>
      <c r="J814" s="530"/>
    </row>
    <row r="815" spans="1:10" x14ac:dyDescent="0.25">
      <c r="A815" s="522" t="s">
        <v>808</v>
      </c>
      <c r="B815" s="523"/>
      <c r="C815" s="523"/>
      <c r="D815" s="524"/>
      <c r="E815" s="470"/>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300"/>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848</v>
      </c>
      <c r="B868" s="351"/>
      <c r="C868" s="351"/>
      <c r="D868" s="351"/>
      <c r="E868" s="351"/>
      <c r="F868" s="351"/>
      <c r="G868" s="351"/>
      <c r="H868" s="348" t="str">
        <f>'CONTACT INFORMATION'!$A$24</f>
        <v>Lake</v>
      </c>
      <c r="I868" s="348"/>
      <c r="J868" s="349"/>
    </row>
    <row r="869" spans="1:10" ht="8.1" customHeight="1" x14ac:dyDescent="0.25">
      <c r="A869" s="200"/>
      <c r="B869" s="201"/>
      <c r="C869" s="201"/>
      <c r="D869" s="201"/>
      <c r="E869" s="201"/>
      <c r="F869" s="201"/>
      <c r="G869" s="201"/>
      <c r="H869" s="201"/>
      <c r="I869" s="201"/>
      <c r="J869" s="202"/>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5"/>
      <c r="F871" s="526"/>
      <c r="G871" s="526"/>
      <c r="H871" s="526"/>
      <c r="I871" s="526"/>
      <c r="J871" s="527"/>
    </row>
    <row r="872" spans="1:10" x14ac:dyDescent="0.25">
      <c r="A872" s="494" t="s">
        <v>853</v>
      </c>
      <c r="B872" s="495"/>
      <c r="C872" s="495"/>
      <c r="D872" s="496"/>
      <c r="E872" s="528"/>
      <c r="F872" s="529"/>
      <c r="G872" s="529"/>
      <c r="H872" s="529"/>
      <c r="I872" s="529"/>
      <c r="J872" s="530"/>
    </row>
    <row r="873" spans="1:10" x14ac:dyDescent="0.25">
      <c r="A873" s="522" t="s">
        <v>808</v>
      </c>
      <c r="B873" s="523"/>
      <c r="C873" s="523"/>
      <c r="D873" s="524"/>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300"/>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0" t="s">
        <v>848</v>
      </c>
      <c r="B926" s="351"/>
      <c r="C926" s="351"/>
      <c r="D926" s="351"/>
      <c r="E926" s="351"/>
      <c r="F926" s="351"/>
      <c r="G926" s="351"/>
      <c r="H926" s="348" t="str">
        <f>'CONTACT INFORMATION'!$A$24</f>
        <v>Lake</v>
      </c>
      <c r="I926" s="348"/>
      <c r="J926" s="349"/>
    </row>
    <row r="927" spans="1:10" ht="8.4" customHeight="1" x14ac:dyDescent="0.25">
      <c r="A927" s="163"/>
      <c r="B927" s="163"/>
      <c r="C927" s="163"/>
      <c r="D927" s="163"/>
      <c r="E927" s="163"/>
      <c r="F927" s="163"/>
      <c r="G927" s="163"/>
      <c r="H927" s="163"/>
      <c r="I927" s="163"/>
      <c r="J927" s="163"/>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525"/>
      <c r="F929" s="526"/>
      <c r="G929" s="526"/>
      <c r="H929" s="526"/>
      <c r="I929" s="526"/>
      <c r="J929" s="527"/>
    </row>
    <row r="930" spans="1:10" x14ac:dyDescent="0.25">
      <c r="A930" s="494" t="s">
        <v>853</v>
      </c>
      <c r="B930" s="495"/>
      <c r="C930" s="495"/>
      <c r="D930" s="496"/>
      <c r="E930" s="528"/>
      <c r="F930" s="529"/>
      <c r="G930" s="529"/>
      <c r="H930" s="529"/>
      <c r="I930" s="529"/>
      <c r="J930" s="530"/>
    </row>
    <row r="931" spans="1:10" x14ac:dyDescent="0.25">
      <c r="A931" s="522" t="s">
        <v>808</v>
      </c>
      <c r="B931" s="523"/>
      <c r="C931" s="523"/>
      <c r="D931" s="524"/>
      <c r="E931" s="470"/>
      <c r="F931" s="471"/>
      <c r="G931" s="471"/>
      <c r="H931" s="471"/>
      <c r="I931" s="471"/>
      <c r="J931" s="472"/>
    </row>
    <row r="932" spans="1:10" ht="27" customHeight="1" x14ac:dyDescent="0.25">
      <c r="A932" s="157"/>
      <c r="B932" s="208"/>
      <c r="C932" s="208"/>
      <c r="D932" s="208"/>
      <c r="E932" s="473" t="s">
        <v>535</v>
      </c>
      <c r="F932" s="474"/>
      <c r="G932" s="473" t="s">
        <v>533</v>
      </c>
      <c r="H932" s="474"/>
      <c r="I932" s="475" t="s">
        <v>849</v>
      </c>
      <c r="J932" s="476"/>
    </row>
    <row r="933" spans="1:10" x14ac:dyDescent="0.25">
      <c r="A933" s="440" t="s">
        <v>527</v>
      </c>
      <c r="B933" s="441"/>
      <c r="C933" s="441"/>
      <c r="D933" s="442"/>
      <c r="E933" s="448"/>
      <c r="F933" s="448"/>
      <c r="G933" s="448"/>
      <c r="H933" s="448"/>
      <c r="I933" s="449"/>
      <c r="J933" s="449"/>
    </row>
    <row r="934" spans="1:10" x14ac:dyDescent="0.25">
      <c r="A934" s="444" t="s">
        <v>528</v>
      </c>
      <c r="B934" s="445"/>
      <c r="C934" s="445"/>
      <c r="D934" s="446"/>
      <c r="E934" s="431"/>
      <c r="F934" s="431"/>
      <c r="G934" s="432"/>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300"/>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Lake</v>
      </c>
      <c r="I1" s="348"/>
      <c r="J1" s="349"/>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525"/>
      <c r="F4" s="526"/>
      <c r="G4" s="526"/>
      <c r="H4" s="526"/>
      <c r="I4" s="526"/>
      <c r="J4" s="527"/>
    </row>
    <row r="5" spans="1:10" x14ac:dyDescent="0.25">
      <c r="A5" s="494" t="s">
        <v>853</v>
      </c>
      <c r="B5" s="495"/>
      <c r="C5" s="495"/>
      <c r="D5" s="496"/>
      <c r="E5" s="528"/>
      <c r="F5" s="529"/>
      <c r="G5" s="529"/>
      <c r="H5" s="529"/>
      <c r="I5" s="529"/>
      <c r="J5" s="530"/>
    </row>
    <row r="6" spans="1:10" x14ac:dyDescent="0.25">
      <c r="A6" s="522" t="s">
        <v>808</v>
      </c>
      <c r="B6" s="523"/>
      <c r="C6" s="523"/>
      <c r="D6" s="524"/>
      <c r="E6" s="531"/>
      <c r="F6" s="532"/>
      <c r="G6" s="532"/>
      <c r="H6" s="532"/>
      <c r="I6" s="532"/>
      <c r="J6" s="533"/>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Lake</v>
      </c>
      <c r="I56" s="348"/>
      <c r="J56" s="349"/>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5"/>
      <c r="F59" s="526"/>
      <c r="G59" s="526"/>
      <c r="H59" s="526"/>
      <c r="I59" s="526"/>
      <c r="J59" s="527"/>
    </row>
    <row r="60" spans="1:10" x14ac:dyDescent="0.25">
      <c r="A60" s="494" t="s">
        <v>853</v>
      </c>
      <c r="B60" s="495"/>
      <c r="C60" s="495"/>
      <c r="D60" s="496"/>
      <c r="E60" s="528"/>
      <c r="F60" s="529"/>
      <c r="G60" s="529"/>
      <c r="H60" s="529"/>
      <c r="I60" s="529"/>
      <c r="J60" s="530"/>
    </row>
    <row r="61" spans="1:10" x14ac:dyDescent="0.25">
      <c r="A61" s="522" t="s">
        <v>808</v>
      </c>
      <c r="B61" s="523"/>
      <c r="C61" s="523"/>
      <c r="D61" s="524"/>
      <c r="E61" s="531"/>
      <c r="F61" s="532"/>
      <c r="G61" s="532"/>
      <c r="H61" s="532"/>
      <c r="I61" s="532"/>
      <c r="J61" s="533"/>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Lake</v>
      </c>
      <c r="I112" s="348"/>
      <c r="J112" s="349"/>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5"/>
      <c r="F115" s="526"/>
      <c r="G115" s="526"/>
      <c r="H115" s="526"/>
      <c r="I115" s="526"/>
      <c r="J115" s="527"/>
    </row>
    <row r="116" spans="1:10" x14ac:dyDescent="0.25">
      <c r="A116" s="494" t="s">
        <v>853</v>
      </c>
      <c r="B116" s="495"/>
      <c r="C116" s="495"/>
      <c r="D116" s="496"/>
      <c r="E116" s="528"/>
      <c r="F116" s="529"/>
      <c r="G116" s="529"/>
      <c r="H116" s="529"/>
      <c r="I116" s="529"/>
      <c r="J116" s="530"/>
    </row>
    <row r="117" spans="1:10" x14ac:dyDescent="0.25">
      <c r="A117" s="522" t="s">
        <v>808</v>
      </c>
      <c r="B117" s="523"/>
      <c r="C117" s="523"/>
      <c r="D117" s="524"/>
      <c r="E117" s="531"/>
      <c r="F117" s="532"/>
      <c r="G117" s="532"/>
      <c r="H117" s="532"/>
      <c r="I117" s="532"/>
      <c r="J117" s="533"/>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Lake</v>
      </c>
      <c r="I167" s="348"/>
      <c r="J167" s="349"/>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5"/>
      <c r="F170" s="526"/>
      <c r="G170" s="526"/>
      <c r="H170" s="526"/>
      <c r="I170" s="526"/>
      <c r="J170" s="527"/>
    </row>
    <row r="171" spans="1:10" x14ac:dyDescent="0.25">
      <c r="A171" s="494" t="s">
        <v>853</v>
      </c>
      <c r="B171" s="495"/>
      <c r="C171" s="495"/>
      <c r="D171" s="496"/>
      <c r="E171" s="528"/>
      <c r="F171" s="529"/>
      <c r="G171" s="529"/>
      <c r="H171" s="529"/>
      <c r="I171" s="529"/>
      <c r="J171" s="530"/>
    </row>
    <row r="172" spans="1:10" x14ac:dyDescent="0.25">
      <c r="A172" s="522" t="s">
        <v>808</v>
      </c>
      <c r="B172" s="523"/>
      <c r="C172" s="523"/>
      <c r="D172" s="524"/>
      <c r="E172" s="531"/>
      <c r="F172" s="532"/>
      <c r="G172" s="532"/>
      <c r="H172" s="532"/>
      <c r="I172" s="532"/>
      <c r="J172" s="533"/>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Lake</v>
      </c>
      <c r="I222" s="348"/>
      <c r="J222" s="349"/>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5"/>
      <c r="F225" s="526"/>
      <c r="G225" s="526"/>
      <c r="H225" s="526"/>
      <c r="I225" s="526"/>
      <c r="J225" s="527"/>
    </row>
    <row r="226" spans="1:10" x14ac:dyDescent="0.25">
      <c r="A226" s="494" t="s">
        <v>853</v>
      </c>
      <c r="B226" s="495"/>
      <c r="C226" s="495"/>
      <c r="D226" s="496"/>
      <c r="E226" s="528"/>
      <c r="F226" s="529"/>
      <c r="G226" s="529"/>
      <c r="H226" s="529"/>
      <c r="I226" s="529"/>
      <c r="J226" s="530"/>
    </row>
    <row r="227" spans="1:10" x14ac:dyDescent="0.25">
      <c r="A227" s="522" t="s">
        <v>808</v>
      </c>
      <c r="B227" s="523"/>
      <c r="C227" s="523"/>
      <c r="D227" s="524"/>
      <c r="E227" s="531"/>
      <c r="F227" s="532"/>
      <c r="G227" s="532"/>
      <c r="H227" s="532"/>
      <c r="I227" s="532"/>
      <c r="J227" s="533"/>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Lake</v>
      </c>
      <c r="I277" s="348"/>
      <c r="J277" s="349"/>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17"/>
      <c r="C280" s="517"/>
      <c r="D280" s="518"/>
      <c r="E280" s="525"/>
      <c r="F280" s="526"/>
      <c r="G280" s="526"/>
      <c r="H280" s="526"/>
      <c r="I280" s="526"/>
      <c r="J280" s="527"/>
    </row>
    <row r="281" spans="1:10" ht="13.2" customHeight="1" x14ac:dyDescent="0.25">
      <c r="A281" s="494" t="s">
        <v>853</v>
      </c>
      <c r="B281" s="495"/>
      <c r="C281" s="495"/>
      <c r="D281" s="496"/>
      <c r="E281" s="528"/>
      <c r="F281" s="529"/>
      <c r="G281" s="529"/>
      <c r="H281" s="529"/>
      <c r="I281" s="529"/>
      <c r="J281" s="530"/>
    </row>
    <row r="282" spans="1:10" x14ac:dyDescent="0.25">
      <c r="A282" s="519" t="s">
        <v>808</v>
      </c>
      <c r="B282" s="520"/>
      <c r="C282" s="520"/>
      <c r="D282" s="521"/>
      <c r="E282" s="470"/>
      <c r="F282" s="471"/>
      <c r="G282" s="471"/>
      <c r="H282" s="471"/>
      <c r="I282" s="471"/>
      <c r="J282" s="472"/>
    </row>
    <row r="283" spans="1:10" ht="13.2" customHeight="1" x14ac:dyDescent="0.25">
      <c r="A283" s="58"/>
      <c r="B283" s="59"/>
      <c r="C283" s="59"/>
      <c r="D283" s="59"/>
      <c r="E283" s="540" t="s">
        <v>535</v>
      </c>
      <c r="F283" s="540"/>
      <c r="G283" s="540" t="s">
        <v>533</v>
      </c>
      <c r="H283" s="540"/>
      <c r="I283" s="541" t="s">
        <v>849</v>
      </c>
      <c r="J283" s="542"/>
    </row>
    <row r="284" spans="1:10" x14ac:dyDescent="0.25">
      <c r="A284" s="440" t="s">
        <v>527</v>
      </c>
      <c r="B284" s="441"/>
      <c r="C284" s="441"/>
      <c r="D284" s="442"/>
      <c r="E284" s="543"/>
      <c r="F284" s="544"/>
      <c r="G284" s="543"/>
      <c r="H284" s="544"/>
      <c r="I284" s="545"/>
      <c r="J284" s="546"/>
    </row>
    <row r="285" spans="1:10" x14ac:dyDescent="0.25">
      <c r="A285" s="444" t="s">
        <v>528</v>
      </c>
      <c r="B285" s="445"/>
      <c r="C285" s="445"/>
      <c r="D285" s="446"/>
      <c r="E285" s="538"/>
      <c r="F285" s="539"/>
      <c r="G285" s="536"/>
      <c r="H285" s="537"/>
      <c r="I285" s="534"/>
      <c r="J285" s="535"/>
    </row>
    <row r="286" spans="1:10" x14ac:dyDescent="0.25">
      <c r="A286" s="440" t="s">
        <v>529</v>
      </c>
      <c r="B286" s="441"/>
      <c r="C286" s="441"/>
      <c r="D286" s="442"/>
      <c r="E286" s="543"/>
      <c r="F286" s="544"/>
      <c r="G286" s="543"/>
      <c r="H286" s="544"/>
      <c r="I286" s="545"/>
      <c r="J286" s="546"/>
    </row>
    <row r="287" spans="1:10" x14ac:dyDescent="0.25">
      <c r="A287" s="444" t="s">
        <v>530</v>
      </c>
      <c r="B287" s="445"/>
      <c r="C287" s="445"/>
      <c r="D287" s="446"/>
      <c r="E287" s="538"/>
      <c r="F287" s="539"/>
      <c r="G287" s="536"/>
      <c r="H287" s="537"/>
      <c r="I287" s="534"/>
      <c r="J287" s="535"/>
    </row>
    <row r="288" spans="1:10" x14ac:dyDescent="0.25">
      <c r="A288" s="440" t="s">
        <v>531</v>
      </c>
      <c r="B288" s="441"/>
      <c r="C288" s="441"/>
      <c r="D288" s="442"/>
      <c r="E288" s="543"/>
      <c r="F288" s="544"/>
      <c r="G288" s="543"/>
      <c r="H288" s="544"/>
      <c r="I288" s="545"/>
      <c r="J288" s="546"/>
    </row>
    <row r="289" spans="1:10" x14ac:dyDescent="0.25">
      <c r="A289" s="444" t="s">
        <v>532</v>
      </c>
      <c r="B289" s="445"/>
      <c r="C289" s="445"/>
      <c r="D289" s="446"/>
      <c r="E289" s="538"/>
      <c r="F289" s="539"/>
      <c r="G289" s="536"/>
      <c r="H289" s="537"/>
      <c r="I289" s="534"/>
      <c r="J289" s="535"/>
    </row>
    <row r="290" spans="1:10" x14ac:dyDescent="0.25">
      <c r="A290" s="440" t="s">
        <v>537</v>
      </c>
      <c r="B290" s="441"/>
      <c r="C290" s="441"/>
      <c r="D290" s="442"/>
      <c r="E290" s="547"/>
      <c r="F290" s="548"/>
      <c r="G290" s="547"/>
      <c r="H290" s="548"/>
      <c r="I290" s="549"/>
      <c r="J290" s="550"/>
    </row>
    <row r="291" spans="1:10" x14ac:dyDescent="0.25">
      <c r="A291" s="428"/>
      <c r="B291" s="429"/>
      <c r="C291" s="429"/>
      <c r="D291" s="430"/>
      <c r="E291" s="538"/>
      <c r="F291" s="539"/>
      <c r="G291" s="536"/>
      <c r="H291" s="537"/>
      <c r="I291" s="536"/>
      <c r="J291" s="537"/>
    </row>
    <row r="292" spans="1:10" x14ac:dyDescent="0.25">
      <c r="A292" s="428"/>
      <c r="B292" s="429"/>
      <c r="C292" s="429"/>
      <c r="D292" s="430"/>
      <c r="E292" s="538"/>
      <c r="F292" s="539"/>
      <c r="G292" s="536"/>
      <c r="H292" s="537"/>
      <c r="I292" s="536"/>
      <c r="J292" s="537"/>
    </row>
    <row r="293" spans="1:10" x14ac:dyDescent="0.25">
      <c r="A293" s="428"/>
      <c r="B293" s="429"/>
      <c r="C293" s="429"/>
      <c r="D293" s="430"/>
      <c r="E293" s="538"/>
      <c r="F293" s="539"/>
      <c r="G293" s="536"/>
      <c r="H293" s="537"/>
      <c r="I293" s="536"/>
      <c r="J293" s="537"/>
    </row>
    <row r="294" spans="1:10" x14ac:dyDescent="0.25">
      <c r="A294" s="433" t="s">
        <v>534</v>
      </c>
      <c r="B294" s="434"/>
      <c r="C294" s="434"/>
      <c r="D294" s="435"/>
      <c r="E294" s="557">
        <f>SUM(E284:E293)</f>
        <v>0</v>
      </c>
      <c r="F294" s="558"/>
      <c r="G294" s="557">
        <f>SUM(G284:G293)</f>
        <v>0</v>
      </c>
      <c r="H294" s="558"/>
      <c r="I294" s="557">
        <f>SUM(I284:I293)</f>
        <v>0</v>
      </c>
      <c r="J294" s="558"/>
    </row>
    <row r="295" spans="1:10" ht="13.2" customHeight="1" x14ac:dyDescent="0.25">
      <c r="A295" s="485" t="s">
        <v>861</v>
      </c>
      <c r="B295" s="551"/>
      <c r="C295" s="551"/>
      <c r="D295" s="551"/>
      <c r="E295" s="551"/>
      <c r="F295" s="551"/>
      <c r="G295" s="551"/>
      <c r="H295" s="551"/>
      <c r="I295" s="551"/>
      <c r="J295" s="552"/>
    </row>
    <row r="296" spans="1:10" ht="13.2" customHeight="1" x14ac:dyDescent="0.25">
      <c r="A296" s="488" t="s">
        <v>862</v>
      </c>
      <c r="B296" s="553"/>
      <c r="C296" s="553"/>
      <c r="D296" s="553"/>
      <c r="E296" s="553"/>
      <c r="F296" s="553"/>
      <c r="G296" s="553"/>
      <c r="H296" s="553"/>
      <c r="I296" s="553"/>
      <c r="J296" s="554"/>
    </row>
    <row r="297" spans="1:10" ht="13.2" customHeight="1" x14ac:dyDescent="0.25">
      <c r="A297" s="488" t="s">
        <v>863</v>
      </c>
      <c r="B297" s="553"/>
      <c r="C297" s="553"/>
      <c r="D297" s="553"/>
      <c r="E297" s="553"/>
      <c r="F297" s="553"/>
      <c r="G297" s="553"/>
      <c r="H297" s="553"/>
      <c r="I297" s="553"/>
      <c r="J297" s="554"/>
    </row>
    <row r="298" spans="1:10" ht="13.2" customHeight="1" x14ac:dyDescent="0.25">
      <c r="A298" s="491" t="s">
        <v>864</v>
      </c>
      <c r="B298" s="555"/>
      <c r="C298" s="555"/>
      <c r="D298" s="555"/>
      <c r="E298" s="555"/>
      <c r="F298" s="555"/>
      <c r="G298" s="555"/>
      <c r="H298" s="555"/>
      <c r="I298" s="555"/>
      <c r="J298" s="556"/>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Lake</v>
      </c>
      <c r="I330" s="348"/>
      <c r="J330" s="349"/>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17"/>
      <c r="C333" s="517"/>
      <c r="D333" s="518"/>
      <c r="E333" s="525"/>
      <c r="F333" s="526"/>
      <c r="G333" s="526"/>
      <c r="H333" s="526"/>
      <c r="I333" s="526"/>
      <c r="J333" s="527"/>
    </row>
    <row r="334" spans="1:10" ht="13.2" customHeight="1" x14ac:dyDescent="0.25">
      <c r="A334" s="494" t="s">
        <v>853</v>
      </c>
      <c r="B334" s="495"/>
      <c r="C334" s="495"/>
      <c r="D334" s="496"/>
      <c r="E334" s="528"/>
      <c r="F334" s="529"/>
      <c r="G334" s="529"/>
      <c r="H334" s="529"/>
      <c r="I334" s="529"/>
      <c r="J334" s="530"/>
    </row>
    <row r="335" spans="1:10" x14ac:dyDescent="0.25">
      <c r="A335" s="519" t="s">
        <v>808</v>
      </c>
      <c r="B335" s="520"/>
      <c r="C335" s="520"/>
      <c r="D335" s="521"/>
      <c r="E335" s="470"/>
      <c r="F335" s="471"/>
      <c r="G335" s="471"/>
      <c r="H335" s="471"/>
      <c r="I335" s="471"/>
      <c r="J335" s="472"/>
    </row>
    <row r="336" spans="1:10" ht="13.2" customHeight="1" x14ac:dyDescent="0.25">
      <c r="A336" s="58"/>
      <c r="B336" s="59"/>
      <c r="C336" s="59"/>
      <c r="D336" s="59"/>
      <c r="E336" s="540" t="s">
        <v>535</v>
      </c>
      <c r="F336" s="540"/>
      <c r="G336" s="540" t="s">
        <v>533</v>
      </c>
      <c r="H336" s="540"/>
      <c r="I336" s="541" t="s">
        <v>849</v>
      </c>
      <c r="J336" s="542"/>
    </row>
    <row r="337" spans="1:10" x14ac:dyDescent="0.25">
      <c r="A337" s="440" t="s">
        <v>527</v>
      </c>
      <c r="B337" s="441"/>
      <c r="C337" s="441"/>
      <c r="D337" s="442"/>
      <c r="E337" s="543"/>
      <c r="F337" s="544"/>
      <c r="G337" s="543"/>
      <c r="H337" s="544"/>
      <c r="I337" s="545"/>
      <c r="J337" s="546"/>
    </row>
    <row r="338" spans="1:10" x14ac:dyDescent="0.25">
      <c r="A338" s="444" t="s">
        <v>528</v>
      </c>
      <c r="B338" s="445"/>
      <c r="C338" s="445"/>
      <c r="D338" s="446"/>
      <c r="E338" s="538"/>
      <c r="F338" s="539"/>
      <c r="G338" s="536"/>
      <c r="H338" s="537"/>
      <c r="I338" s="534"/>
      <c r="J338" s="535"/>
    </row>
    <row r="339" spans="1:10" x14ac:dyDescent="0.25">
      <c r="A339" s="440" t="s">
        <v>529</v>
      </c>
      <c r="B339" s="441"/>
      <c r="C339" s="441"/>
      <c r="D339" s="442"/>
      <c r="E339" s="543"/>
      <c r="F339" s="544"/>
      <c r="G339" s="543"/>
      <c r="H339" s="544"/>
      <c r="I339" s="545"/>
      <c r="J339" s="546"/>
    </row>
    <row r="340" spans="1:10" x14ac:dyDescent="0.25">
      <c r="A340" s="444" t="s">
        <v>530</v>
      </c>
      <c r="B340" s="445"/>
      <c r="C340" s="445"/>
      <c r="D340" s="446"/>
      <c r="E340" s="538"/>
      <c r="F340" s="539"/>
      <c r="G340" s="536"/>
      <c r="H340" s="537"/>
      <c r="I340" s="534"/>
      <c r="J340" s="535"/>
    </row>
    <row r="341" spans="1:10" x14ac:dyDescent="0.25">
      <c r="A341" s="440" t="s">
        <v>531</v>
      </c>
      <c r="B341" s="441"/>
      <c r="C341" s="441"/>
      <c r="D341" s="442"/>
      <c r="E341" s="543"/>
      <c r="F341" s="544"/>
      <c r="G341" s="543"/>
      <c r="H341" s="544"/>
      <c r="I341" s="545"/>
      <c r="J341" s="546"/>
    </row>
    <row r="342" spans="1:10" x14ac:dyDescent="0.25">
      <c r="A342" s="444" t="s">
        <v>532</v>
      </c>
      <c r="B342" s="445"/>
      <c r="C342" s="445"/>
      <c r="D342" s="446"/>
      <c r="E342" s="538"/>
      <c r="F342" s="539"/>
      <c r="G342" s="536"/>
      <c r="H342" s="537"/>
      <c r="I342" s="534"/>
      <c r="J342" s="535"/>
    </row>
    <row r="343" spans="1:10" x14ac:dyDescent="0.25">
      <c r="A343" s="440" t="s">
        <v>537</v>
      </c>
      <c r="B343" s="441"/>
      <c r="C343" s="441"/>
      <c r="D343" s="442"/>
      <c r="E343" s="547"/>
      <c r="F343" s="548"/>
      <c r="G343" s="547"/>
      <c r="H343" s="548"/>
      <c r="I343" s="549"/>
      <c r="J343" s="550"/>
    </row>
    <row r="344" spans="1:10" x14ac:dyDescent="0.25">
      <c r="A344" s="428"/>
      <c r="B344" s="429"/>
      <c r="C344" s="429"/>
      <c r="D344" s="430"/>
      <c r="E344" s="538"/>
      <c r="F344" s="539"/>
      <c r="G344" s="536"/>
      <c r="H344" s="537"/>
      <c r="I344" s="536"/>
      <c r="J344" s="537"/>
    </row>
    <row r="345" spans="1:10" x14ac:dyDescent="0.25">
      <c r="A345" s="428"/>
      <c r="B345" s="429"/>
      <c r="C345" s="429"/>
      <c r="D345" s="430"/>
      <c r="E345" s="538"/>
      <c r="F345" s="539"/>
      <c r="G345" s="536"/>
      <c r="H345" s="537"/>
      <c r="I345" s="536"/>
      <c r="J345" s="537"/>
    </row>
    <row r="346" spans="1:10" x14ac:dyDescent="0.25">
      <c r="A346" s="428"/>
      <c r="B346" s="429"/>
      <c r="C346" s="429"/>
      <c r="D346" s="430"/>
      <c r="E346" s="538"/>
      <c r="F346" s="539"/>
      <c r="G346" s="536"/>
      <c r="H346" s="537"/>
      <c r="I346" s="536"/>
      <c r="J346" s="537"/>
    </row>
    <row r="347" spans="1:10" x14ac:dyDescent="0.25">
      <c r="A347" s="433" t="s">
        <v>534</v>
      </c>
      <c r="B347" s="434"/>
      <c r="C347" s="434"/>
      <c r="D347" s="435"/>
      <c r="E347" s="557">
        <f>SUM(E337:E346)</f>
        <v>0</v>
      </c>
      <c r="F347" s="558"/>
      <c r="G347" s="557">
        <f>SUM(G337:G346)</f>
        <v>0</v>
      </c>
      <c r="H347" s="558"/>
      <c r="I347" s="557">
        <f>SUM(I337:I346)</f>
        <v>0</v>
      </c>
      <c r="J347" s="558"/>
    </row>
    <row r="348" spans="1:10" ht="13.2" customHeight="1" x14ac:dyDescent="0.25">
      <c r="A348" s="485" t="s">
        <v>861</v>
      </c>
      <c r="B348" s="551"/>
      <c r="C348" s="551"/>
      <c r="D348" s="551"/>
      <c r="E348" s="551"/>
      <c r="F348" s="551"/>
      <c r="G348" s="551"/>
      <c r="H348" s="551"/>
      <c r="I348" s="551"/>
      <c r="J348" s="552"/>
    </row>
    <row r="349" spans="1:10" ht="13.2" customHeight="1" x14ac:dyDescent="0.25">
      <c r="A349" s="488" t="s">
        <v>862</v>
      </c>
      <c r="B349" s="553"/>
      <c r="C349" s="553"/>
      <c r="D349" s="553"/>
      <c r="E349" s="553"/>
      <c r="F349" s="553"/>
      <c r="G349" s="553"/>
      <c r="H349" s="553"/>
      <c r="I349" s="553"/>
      <c r="J349" s="554"/>
    </row>
    <row r="350" spans="1:10" ht="13.2" customHeight="1" x14ac:dyDescent="0.25">
      <c r="A350" s="488" t="s">
        <v>863</v>
      </c>
      <c r="B350" s="553"/>
      <c r="C350" s="553"/>
      <c r="D350" s="553"/>
      <c r="E350" s="553"/>
      <c r="F350" s="553"/>
      <c r="G350" s="553"/>
      <c r="H350" s="553"/>
      <c r="I350" s="553"/>
      <c r="J350" s="554"/>
    </row>
    <row r="351" spans="1:10" ht="13.2" customHeight="1" x14ac:dyDescent="0.25">
      <c r="A351" s="491" t="s">
        <v>864</v>
      </c>
      <c r="B351" s="555"/>
      <c r="C351" s="555"/>
      <c r="D351" s="555"/>
      <c r="E351" s="555"/>
      <c r="F351" s="555"/>
      <c r="G351" s="555"/>
      <c r="H351" s="555"/>
      <c r="I351" s="555"/>
      <c r="J351" s="556"/>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Lake</v>
      </c>
      <c r="I384" s="348"/>
      <c r="J384" s="349"/>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17"/>
      <c r="C387" s="517"/>
      <c r="D387" s="518"/>
      <c r="E387" s="525"/>
      <c r="F387" s="526"/>
      <c r="G387" s="526"/>
      <c r="H387" s="526"/>
      <c r="I387" s="526"/>
      <c r="J387" s="527"/>
    </row>
    <row r="388" spans="1:10" ht="13.2" customHeight="1" x14ac:dyDescent="0.25">
      <c r="A388" s="494" t="s">
        <v>853</v>
      </c>
      <c r="B388" s="495"/>
      <c r="C388" s="495"/>
      <c r="D388" s="496"/>
      <c r="E388" s="528"/>
      <c r="F388" s="529"/>
      <c r="G388" s="529"/>
      <c r="H388" s="529"/>
      <c r="I388" s="529"/>
      <c r="J388" s="530"/>
    </row>
    <row r="389" spans="1:10" x14ac:dyDescent="0.25">
      <c r="A389" s="519" t="s">
        <v>808</v>
      </c>
      <c r="B389" s="520"/>
      <c r="C389" s="520"/>
      <c r="D389" s="521"/>
      <c r="E389" s="470"/>
      <c r="F389" s="471"/>
      <c r="G389" s="471"/>
      <c r="H389" s="471"/>
      <c r="I389" s="471"/>
      <c r="J389" s="472"/>
    </row>
    <row r="390" spans="1:10" ht="13.2" customHeight="1" x14ac:dyDescent="0.25">
      <c r="A390" s="58"/>
      <c r="B390" s="59"/>
      <c r="C390" s="59"/>
      <c r="D390" s="59"/>
      <c r="E390" s="540" t="s">
        <v>535</v>
      </c>
      <c r="F390" s="540"/>
      <c r="G390" s="540" t="s">
        <v>533</v>
      </c>
      <c r="H390" s="540"/>
      <c r="I390" s="541" t="s">
        <v>849</v>
      </c>
      <c r="J390" s="542"/>
    </row>
    <row r="391" spans="1:10" x14ac:dyDescent="0.25">
      <c r="A391" s="440" t="s">
        <v>527</v>
      </c>
      <c r="B391" s="441"/>
      <c r="C391" s="441"/>
      <c r="D391" s="442"/>
      <c r="E391" s="543"/>
      <c r="F391" s="544"/>
      <c r="G391" s="543"/>
      <c r="H391" s="544"/>
      <c r="I391" s="545"/>
      <c r="J391" s="546"/>
    </row>
    <row r="392" spans="1:10" x14ac:dyDescent="0.25">
      <c r="A392" s="444" t="s">
        <v>528</v>
      </c>
      <c r="B392" s="445"/>
      <c r="C392" s="445"/>
      <c r="D392" s="446"/>
      <c r="E392" s="538"/>
      <c r="F392" s="539"/>
      <c r="G392" s="536"/>
      <c r="H392" s="537"/>
      <c r="I392" s="534"/>
      <c r="J392" s="535"/>
    </row>
    <row r="393" spans="1:10" x14ac:dyDescent="0.25">
      <c r="A393" s="440" t="s">
        <v>529</v>
      </c>
      <c r="B393" s="441"/>
      <c r="C393" s="441"/>
      <c r="D393" s="442"/>
      <c r="E393" s="543"/>
      <c r="F393" s="544"/>
      <c r="G393" s="543"/>
      <c r="H393" s="544"/>
      <c r="I393" s="545"/>
      <c r="J393" s="546"/>
    </row>
    <row r="394" spans="1:10" x14ac:dyDescent="0.25">
      <c r="A394" s="444" t="s">
        <v>530</v>
      </c>
      <c r="B394" s="445"/>
      <c r="C394" s="445"/>
      <c r="D394" s="446"/>
      <c r="E394" s="538"/>
      <c r="F394" s="539"/>
      <c r="G394" s="536"/>
      <c r="H394" s="537"/>
      <c r="I394" s="534"/>
      <c r="J394" s="535"/>
    </row>
    <row r="395" spans="1:10" x14ac:dyDescent="0.25">
      <c r="A395" s="440" t="s">
        <v>531</v>
      </c>
      <c r="B395" s="441"/>
      <c r="C395" s="441"/>
      <c r="D395" s="442"/>
      <c r="E395" s="543"/>
      <c r="F395" s="544"/>
      <c r="G395" s="543"/>
      <c r="H395" s="544"/>
      <c r="I395" s="545"/>
      <c r="J395" s="546"/>
    </row>
    <row r="396" spans="1:10" x14ac:dyDescent="0.25">
      <c r="A396" s="444" t="s">
        <v>532</v>
      </c>
      <c r="B396" s="445"/>
      <c r="C396" s="445"/>
      <c r="D396" s="446"/>
      <c r="E396" s="538"/>
      <c r="F396" s="539"/>
      <c r="G396" s="536"/>
      <c r="H396" s="537"/>
      <c r="I396" s="534"/>
      <c r="J396" s="535"/>
    </row>
    <row r="397" spans="1:10" x14ac:dyDescent="0.25">
      <c r="A397" s="440" t="s">
        <v>537</v>
      </c>
      <c r="B397" s="441"/>
      <c r="C397" s="441"/>
      <c r="D397" s="442"/>
      <c r="E397" s="547"/>
      <c r="F397" s="548"/>
      <c r="G397" s="547"/>
      <c r="H397" s="548"/>
      <c r="I397" s="549"/>
      <c r="J397" s="550"/>
    </row>
    <row r="398" spans="1:10" x14ac:dyDescent="0.25">
      <c r="A398" s="428"/>
      <c r="B398" s="429"/>
      <c r="C398" s="429"/>
      <c r="D398" s="430"/>
      <c r="E398" s="538"/>
      <c r="F398" s="539"/>
      <c r="G398" s="536"/>
      <c r="H398" s="537"/>
      <c r="I398" s="536"/>
      <c r="J398" s="537"/>
    </row>
    <row r="399" spans="1:10" x14ac:dyDescent="0.25">
      <c r="A399" s="428"/>
      <c r="B399" s="429"/>
      <c r="C399" s="429"/>
      <c r="D399" s="430"/>
      <c r="E399" s="538"/>
      <c r="F399" s="539"/>
      <c r="G399" s="536"/>
      <c r="H399" s="537"/>
      <c r="I399" s="536"/>
      <c r="J399" s="537"/>
    </row>
    <row r="400" spans="1:10" x14ac:dyDescent="0.25">
      <c r="A400" s="428"/>
      <c r="B400" s="429"/>
      <c r="C400" s="429"/>
      <c r="D400" s="430"/>
      <c r="E400" s="538"/>
      <c r="F400" s="539"/>
      <c r="G400" s="536"/>
      <c r="H400" s="537"/>
      <c r="I400" s="536"/>
      <c r="J400" s="537"/>
    </row>
    <row r="401" spans="1:10" x14ac:dyDescent="0.25">
      <c r="A401" s="433" t="s">
        <v>534</v>
      </c>
      <c r="B401" s="434"/>
      <c r="C401" s="434"/>
      <c r="D401" s="435"/>
      <c r="E401" s="557">
        <f>SUM(E391:E400)</f>
        <v>0</v>
      </c>
      <c r="F401" s="558"/>
      <c r="G401" s="557">
        <f>SUM(G391:G400)</f>
        <v>0</v>
      </c>
      <c r="H401" s="558"/>
      <c r="I401" s="557">
        <f>SUM(I391:I400)</f>
        <v>0</v>
      </c>
      <c r="J401" s="558"/>
    </row>
    <row r="402" spans="1:10" ht="13.2" customHeight="1" x14ac:dyDescent="0.25">
      <c r="A402" s="485" t="s">
        <v>861</v>
      </c>
      <c r="B402" s="551"/>
      <c r="C402" s="551"/>
      <c r="D402" s="551"/>
      <c r="E402" s="551"/>
      <c r="F402" s="551"/>
      <c r="G402" s="551"/>
      <c r="H402" s="551"/>
      <c r="I402" s="551"/>
      <c r="J402" s="552"/>
    </row>
    <row r="403" spans="1:10" ht="13.2" customHeight="1" x14ac:dyDescent="0.25">
      <c r="A403" s="488" t="s">
        <v>862</v>
      </c>
      <c r="B403" s="553"/>
      <c r="C403" s="553"/>
      <c r="D403" s="553"/>
      <c r="E403" s="553"/>
      <c r="F403" s="553"/>
      <c r="G403" s="553"/>
      <c r="H403" s="553"/>
      <c r="I403" s="553"/>
      <c r="J403" s="554"/>
    </row>
    <row r="404" spans="1:10" ht="13.2" customHeight="1" x14ac:dyDescent="0.25">
      <c r="A404" s="488" t="s">
        <v>863</v>
      </c>
      <c r="B404" s="553"/>
      <c r="C404" s="553"/>
      <c r="D404" s="553"/>
      <c r="E404" s="553"/>
      <c r="F404" s="553"/>
      <c r="G404" s="553"/>
      <c r="H404" s="553"/>
      <c r="I404" s="553"/>
      <c r="J404" s="554"/>
    </row>
    <row r="405" spans="1:10" ht="13.2" customHeight="1" x14ac:dyDescent="0.25">
      <c r="A405" s="491" t="s">
        <v>864</v>
      </c>
      <c r="B405" s="555"/>
      <c r="C405" s="555"/>
      <c r="D405" s="555"/>
      <c r="E405" s="555"/>
      <c r="F405" s="555"/>
      <c r="G405" s="555"/>
      <c r="H405" s="555"/>
      <c r="I405" s="555"/>
      <c r="J405" s="556"/>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Lake</v>
      </c>
      <c r="I438" s="348"/>
      <c r="J438" s="349"/>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17"/>
      <c r="C441" s="517"/>
      <c r="D441" s="518"/>
      <c r="E441" s="525"/>
      <c r="F441" s="526"/>
      <c r="G441" s="526"/>
      <c r="H441" s="526"/>
      <c r="I441" s="526"/>
      <c r="J441" s="527"/>
    </row>
    <row r="442" spans="1:10" ht="13.2" customHeight="1" x14ac:dyDescent="0.25">
      <c r="A442" s="494" t="s">
        <v>853</v>
      </c>
      <c r="B442" s="495"/>
      <c r="C442" s="495"/>
      <c r="D442" s="496"/>
      <c r="E442" s="528"/>
      <c r="F442" s="529"/>
      <c r="G442" s="529"/>
      <c r="H442" s="529"/>
      <c r="I442" s="529"/>
      <c r="J442" s="530"/>
    </row>
    <row r="443" spans="1:10" x14ac:dyDescent="0.25">
      <c r="A443" s="519" t="s">
        <v>808</v>
      </c>
      <c r="B443" s="520"/>
      <c r="C443" s="520"/>
      <c r="D443" s="521"/>
      <c r="E443" s="470"/>
      <c r="F443" s="471"/>
      <c r="G443" s="471"/>
      <c r="H443" s="471"/>
      <c r="I443" s="471"/>
      <c r="J443" s="472"/>
    </row>
    <row r="444" spans="1:10" ht="13.2" customHeight="1" x14ac:dyDescent="0.25">
      <c r="A444" s="58"/>
      <c r="B444" s="59"/>
      <c r="C444" s="59"/>
      <c r="D444" s="59"/>
      <c r="E444" s="540" t="s">
        <v>535</v>
      </c>
      <c r="F444" s="540"/>
      <c r="G444" s="540" t="s">
        <v>533</v>
      </c>
      <c r="H444" s="540"/>
      <c r="I444" s="541" t="s">
        <v>849</v>
      </c>
      <c r="J444" s="542"/>
    </row>
    <row r="445" spans="1:10" x14ac:dyDescent="0.25">
      <c r="A445" s="440" t="s">
        <v>527</v>
      </c>
      <c r="B445" s="441"/>
      <c r="C445" s="441"/>
      <c r="D445" s="442"/>
      <c r="E445" s="543"/>
      <c r="F445" s="544"/>
      <c r="G445" s="543"/>
      <c r="H445" s="544"/>
      <c r="I445" s="545"/>
      <c r="J445" s="546"/>
    </row>
    <row r="446" spans="1:10" x14ac:dyDescent="0.25">
      <c r="A446" s="444" t="s">
        <v>528</v>
      </c>
      <c r="B446" s="445"/>
      <c r="C446" s="445"/>
      <c r="D446" s="446"/>
      <c r="E446" s="538"/>
      <c r="F446" s="539"/>
      <c r="G446" s="536"/>
      <c r="H446" s="537"/>
      <c r="I446" s="534"/>
      <c r="J446" s="535"/>
    </row>
    <row r="447" spans="1:10" x14ac:dyDescent="0.25">
      <c r="A447" s="440" t="s">
        <v>529</v>
      </c>
      <c r="B447" s="441"/>
      <c r="C447" s="441"/>
      <c r="D447" s="442"/>
      <c r="E447" s="543"/>
      <c r="F447" s="544"/>
      <c r="G447" s="543"/>
      <c r="H447" s="544"/>
      <c r="I447" s="545"/>
      <c r="J447" s="546"/>
    </row>
    <row r="448" spans="1:10" x14ac:dyDescent="0.25">
      <c r="A448" s="444" t="s">
        <v>530</v>
      </c>
      <c r="B448" s="445"/>
      <c r="C448" s="445"/>
      <c r="D448" s="446"/>
      <c r="E448" s="538"/>
      <c r="F448" s="539"/>
      <c r="G448" s="536"/>
      <c r="H448" s="537"/>
      <c r="I448" s="534"/>
      <c r="J448" s="535"/>
    </row>
    <row r="449" spans="1:10" x14ac:dyDescent="0.25">
      <c r="A449" s="440" t="s">
        <v>531</v>
      </c>
      <c r="B449" s="441"/>
      <c r="C449" s="441"/>
      <c r="D449" s="442"/>
      <c r="E449" s="543"/>
      <c r="F449" s="544"/>
      <c r="G449" s="543"/>
      <c r="H449" s="544"/>
      <c r="I449" s="545"/>
      <c r="J449" s="546"/>
    </row>
    <row r="450" spans="1:10" x14ac:dyDescent="0.25">
      <c r="A450" s="444" t="s">
        <v>532</v>
      </c>
      <c r="B450" s="445"/>
      <c r="C450" s="445"/>
      <c r="D450" s="446"/>
      <c r="E450" s="538"/>
      <c r="F450" s="539"/>
      <c r="G450" s="536"/>
      <c r="H450" s="537"/>
      <c r="I450" s="534"/>
      <c r="J450" s="535"/>
    </row>
    <row r="451" spans="1:10" x14ac:dyDescent="0.25">
      <c r="A451" s="440" t="s">
        <v>537</v>
      </c>
      <c r="B451" s="441"/>
      <c r="C451" s="441"/>
      <c r="D451" s="442"/>
      <c r="E451" s="547"/>
      <c r="F451" s="548"/>
      <c r="G451" s="547"/>
      <c r="H451" s="548"/>
      <c r="I451" s="549"/>
      <c r="J451" s="550"/>
    </row>
    <row r="452" spans="1:10" x14ac:dyDescent="0.25">
      <c r="A452" s="428"/>
      <c r="B452" s="429"/>
      <c r="C452" s="429"/>
      <c r="D452" s="430"/>
      <c r="E452" s="538"/>
      <c r="F452" s="539"/>
      <c r="G452" s="536"/>
      <c r="H452" s="537"/>
      <c r="I452" s="536"/>
      <c r="J452" s="537"/>
    </row>
    <row r="453" spans="1:10" x14ac:dyDescent="0.25">
      <c r="A453" s="428"/>
      <c r="B453" s="429"/>
      <c r="C453" s="429"/>
      <c r="D453" s="430"/>
      <c r="E453" s="538"/>
      <c r="F453" s="539"/>
      <c r="G453" s="536"/>
      <c r="H453" s="537"/>
      <c r="I453" s="536"/>
      <c r="J453" s="537"/>
    </row>
    <row r="454" spans="1:10" x14ac:dyDescent="0.25">
      <c r="A454" s="428"/>
      <c r="B454" s="429"/>
      <c r="C454" s="429"/>
      <c r="D454" s="430"/>
      <c r="E454" s="538"/>
      <c r="F454" s="539"/>
      <c r="G454" s="536"/>
      <c r="H454" s="537"/>
      <c r="I454" s="536"/>
      <c r="J454" s="537"/>
    </row>
    <row r="455" spans="1:10" x14ac:dyDescent="0.25">
      <c r="A455" s="433" t="s">
        <v>534</v>
      </c>
      <c r="B455" s="434"/>
      <c r="C455" s="434"/>
      <c r="D455" s="435"/>
      <c r="E455" s="557">
        <f>SUM(E445:E454)</f>
        <v>0</v>
      </c>
      <c r="F455" s="558"/>
      <c r="G455" s="557">
        <f>SUM(G445:G454)</f>
        <v>0</v>
      </c>
      <c r="H455" s="558"/>
      <c r="I455" s="557">
        <f>SUM(I445:I454)</f>
        <v>0</v>
      </c>
      <c r="J455" s="558"/>
    </row>
    <row r="456" spans="1:10" ht="13.2" customHeight="1" x14ac:dyDescent="0.25">
      <c r="A456" s="485" t="s">
        <v>861</v>
      </c>
      <c r="B456" s="551"/>
      <c r="C456" s="551"/>
      <c r="D456" s="551"/>
      <c r="E456" s="551"/>
      <c r="F456" s="551"/>
      <c r="G456" s="551"/>
      <c r="H456" s="551"/>
      <c r="I456" s="551"/>
      <c r="J456" s="552"/>
    </row>
    <row r="457" spans="1:10" ht="13.2" customHeight="1" x14ac:dyDescent="0.25">
      <c r="A457" s="488" t="s">
        <v>862</v>
      </c>
      <c r="B457" s="553"/>
      <c r="C457" s="553"/>
      <c r="D457" s="553"/>
      <c r="E457" s="553"/>
      <c r="F457" s="553"/>
      <c r="G457" s="553"/>
      <c r="H457" s="553"/>
      <c r="I457" s="553"/>
      <c r="J457" s="554"/>
    </row>
    <row r="458" spans="1:10" ht="13.2" customHeight="1" x14ac:dyDescent="0.25">
      <c r="A458" s="488" t="s">
        <v>863</v>
      </c>
      <c r="B458" s="553"/>
      <c r="C458" s="553"/>
      <c r="D458" s="553"/>
      <c r="E458" s="553"/>
      <c r="F458" s="553"/>
      <c r="G458" s="553"/>
      <c r="H458" s="553"/>
      <c r="I458" s="553"/>
      <c r="J458" s="554"/>
    </row>
    <row r="459" spans="1:10" ht="13.2" customHeight="1" x14ac:dyDescent="0.25">
      <c r="A459" s="491" t="s">
        <v>864</v>
      </c>
      <c r="B459" s="555"/>
      <c r="C459" s="555"/>
      <c r="D459" s="555"/>
      <c r="E459" s="555"/>
      <c r="F459" s="555"/>
      <c r="G459" s="555"/>
      <c r="H459" s="555"/>
      <c r="I459" s="555"/>
      <c r="J459" s="556"/>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Lake</v>
      </c>
      <c r="I492" s="348"/>
      <c r="J492" s="349"/>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17"/>
      <c r="C495" s="517"/>
      <c r="D495" s="518"/>
      <c r="E495" s="525"/>
      <c r="F495" s="526"/>
      <c r="G495" s="526"/>
      <c r="H495" s="526"/>
      <c r="I495" s="526"/>
      <c r="J495" s="527"/>
    </row>
    <row r="496" spans="1:10" ht="13.2" customHeight="1" x14ac:dyDescent="0.25">
      <c r="A496" s="494" t="s">
        <v>853</v>
      </c>
      <c r="B496" s="495"/>
      <c r="C496" s="495"/>
      <c r="D496" s="496"/>
      <c r="E496" s="528"/>
      <c r="F496" s="529"/>
      <c r="G496" s="529"/>
      <c r="H496" s="529"/>
      <c r="I496" s="529"/>
      <c r="J496" s="530"/>
    </row>
    <row r="497" spans="1:10" x14ac:dyDescent="0.25">
      <c r="A497" s="519" t="s">
        <v>808</v>
      </c>
      <c r="B497" s="520"/>
      <c r="C497" s="520"/>
      <c r="D497" s="521"/>
      <c r="E497" s="470"/>
      <c r="F497" s="471"/>
      <c r="G497" s="471"/>
      <c r="H497" s="471"/>
      <c r="I497" s="471"/>
      <c r="J497" s="472"/>
    </row>
    <row r="498" spans="1:10" ht="13.2" customHeight="1" x14ac:dyDescent="0.25">
      <c r="A498" s="58"/>
      <c r="B498" s="59"/>
      <c r="C498" s="59"/>
      <c r="D498" s="59"/>
      <c r="E498" s="540" t="s">
        <v>535</v>
      </c>
      <c r="F498" s="540"/>
      <c r="G498" s="540" t="s">
        <v>533</v>
      </c>
      <c r="H498" s="540"/>
      <c r="I498" s="541" t="s">
        <v>849</v>
      </c>
      <c r="J498" s="542"/>
    </row>
    <row r="499" spans="1:10" x14ac:dyDescent="0.25">
      <c r="A499" s="440" t="s">
        <v>527</v>
      </c>
      <c r="B499" s="441"/>
      <c r="C499" s="441"/>
      <c r="D499" s="442"/>
      <c r="E499" s="543"/>
      <c r="F499" s="544"/>
      <c r="G499" s="543"/>
      <c r="H499" s="544"/>
      <c r="I499" s="545"/>
      <c r="J499" s="546"/>
    </row>
    <row r="500" spans="1:10" x14ac:dyDescent="0.25">
      <c r="A500" s="444" t="s">
        <v>528</v>
      </c>
      <c r="B500" s="445"/>
      <c r="C500" s="445"/>
      <c r="D500" s="446"/>
      <c r="E500" s="538"/>
      <c r="F500" s="539"/>
      <c r="G500" s="536"/>
      <c r="H500" s="537"/>
      <c r="I500" s="534"/>
      <c r="J500" s="535"/>
    </row>
    <row r="501" spans="1:10" x14ac:dyDescent="0.25">
      <c r="A501" s="440" t="s">
        <v>529</v>
      </c>
      <c r="B501" s="441"/>
      <c r="C501" s="441"/>
      <c r="D501" s="442"/>
      <c r="E501" s="543"/>
      <c r="F501" s="544"/>
      <c r="G501" s="543"/>
      <c r="H501" s="544"/>
      <c r="I501" s="545"/>
      <c r="J501" s="546"/>
    </row>
    <row r="502" spans="1:10" x14ac:dyDescent="0.25">
      <c r="A502" s="444" t="s">
        <v>530</v>
      </c>
      <c r="B502" s="445"/>
      <c r="C502" s="445"/>
      <c r="D502" s="446"/>
      <c r="E502" s="538"/>
      <c r="F502" s="539"/>
      <c r="G502" s="536"/>
      <c r="H502" s="537"/>
      <c r="I502" s="534"/>
      <c r="J502" s="535"/>
    </row>
    <row r="503" spans="1:10" x14ac:dyDescent="0.25">
      <c r="A503" s="440" t="s">
        <v>531</v>
      </c>
      <c r="B503" s="441"/>
      <c r="C503" s="441"/>
      <c r="D503" s="442"/>
      <c r="E503" s="543"/>
      <c r="F503" s="544"/>
      <c r="G503" s="543"/>
      <c r="H503" s="544"/>
      <c r="I503" s="545"/>
      <c r="J503" s="546"/>
    </row>
    <row r="504" spans="1:10" x14ac:dyDescent="0.25">
      <c r="A504" s="444" t="s">
        <v>532</v>
      </c>
      <c r="B504" s="445"/>
      <c r="C504" s="445"/>
      <c r="D504" s="446"/>
      <c r="E504" s="538"/>
      <c r="F504" s="539"/>
      <c r="G504" s="536"/>
      <c r="H504" s="537"/>
      <c r="I504" s="534"/>
      <c r="J504" s="535"/>
    </row>
    <row r="505" spans="1:10" x14ac:dyDescent="0.25">
      <c r="A505" s="440" t="s">
        <v>537</v>
      </c>
      <c r="B505" s="441"/>
      <c r="C505" s="441"/>
      <c r="D505" s="442"/>
      <c r="E505" s="547"/>
      <c r="F505" s="548"/>
      <c r="G505" s="547"/>
      <c r="H505" s="548"/>
      <c r="I505" s="549"/>
      <c r="J505" s="550"/>
    </row>
    <row r="506" spans="1:10" x14ac:dyDescent="0.25">
      <c r="A506" s="428"/>
      <c r="B506" s="429"/>
      <c r="C506" s="429"/>
      <c r="D506" s="430"/>
      <c r="E506" s="538"/>
      <c r="F506" s="539"/>
      <c r="G506" s="536"/>
      <c r="H506" s="537"/>
      <c r="I506" s="536"/>
      <c r="J506" s="537"/>
    </row>
    <row r="507" spans="1:10" x14ac:dyDescent="0.25">
      <c r="A507" s="428"/>
      <c r="B507" s="429"/>
      <c r="C507" s="429"/>
      <c r="D507" s="430"/>
      <c r="E507" s="538"/>
      <c r="F507" s="539"/>
      <c r="G507" s="536"/>
      <c r="H507" s="537"/>
      <c r="I507" s="536"/>
      <c r="J507" s="537"/>
    </row>
    <row r="508" spans="1:10" x14ac:dyDescent="0.25">
      <c r="A508" s="428"/>
      <c r="B508" s="429"/>
      <c r="C508" s="429"/>
      <c r="D508" s="430"/>
      <c r="E508" s="538"/>
      <c r="F508" s="539"/>
      <c r="G508" s="536"/>
      <c r="H508" s="537"/>
      <c r="I508" s="536"/>
      <c r="J508" s="537"/>
    </row>
    <row r="509" spans="1:10" x14ac:dyDescent="0.25">
      <c r="A509" s="433" t="s">
        <v>534</v>
      </c>
      <c r="B509" s="434"/>
      <c r="C509" s="434"/>
      <c r="D509" s="435"/>
      <c r="E509" s="557">
        <f>SUM(E499:E508)</f>
        <v>0</v>
      </c>
      <c r="F509" s="558"/>
      <c r="G509" s="557">
        <f>SUM(G499:G508)</f>
        <v>0</v>
      </c>
      <c r="H509" s="558"/>
      <c r="I509" s="557">
        <f>SUM(I499:I508)</f>
        <v>0</v>
      </c>
      <c r="J509" s="558"/>
    </row>
    <row r="510" spans="1:10" ht="13.2" customHeight="1" x14ac:dyDescent="0.25">
      <c r="A510" s="485" t="s">
        <v>861</v>
      </c>
      <c r="B510" s="551"/>
      <c r="C510" s="551"/>
      <c r="D510" s="551"/>
      <c r="E510" s="551"/>
      <c r="F510" s="551"/>
      <c r="G510" s="551"/>
      <c r="H510" s="551"/>
      <c r="I510" s="551"/>
      <c r="J510" s="552"/>
    </row>
    <row r="511" spans="1:10" ht="13.2" customHeight="1" x14ac:dyDescent="0.25">
      <c r="A511" s="488" t="s">
        <v>862</v>
      </c>
      <c r="B511" s="553"/>
      <c r="C511" s="553"/>
      <c r="D511" s="553"/>
      <c r="E511" s="553"/>
      <c r="F511" s="553"/>
      <c r="G511" s="553"/>
      <c r="H511" s="553"/>
      <c r="I511" s="553"/>
      <c r="J511" s="554"/>
    </row>
    <row r="512" spans="1:10" ht="13.2" customHeight="1" x14ac:dyDescent="0.25">
      <c r="A512" s="488" t="s">
        <v>863</v>
      </c>
      <c r="B512" s="553"/>
      <c r="C512" s="553"/>
      <c r="D512" s="553"/>
      <c r="E512" s="553"/>
      <c r="F512" s="553"/>
      <c r="G512" s="553"/>
      <c r="H512" s="553"/>
      <c r="I512" s="553"/>
      <c r="J512" s="554"/>
    </row>
    <row r="513" spans="1:10" ht="13.2" customHeight="1" x14ac:dyDescent="0.25">
      <c r="A513" s="491" t="s">
        <v>864</v>
      </c>
      <c r="B513" s="555"/>
      <c r="C513" s="555"/>
      <c r="D513" s="555"/>
      <c r="E513" s="555"/>
      <c r="F513" s="555"/>
      <c r="G513" s="555"/>
      <c r="H513" s="555"/>
      <c r="I513" s="555"/>
      <c r="J513" s="556"/>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Lake</v>
      </c>
      <c r="I546" s="348"/>
      <c r="J546" s="349"/>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17"/>
      <c r="C549" s="517"/>
      <c r="D549" s="518"/>
      <c r="E549" s="525"/>
      <c r="F549" s="526"/>
      <c r="G549" s="526"/>
      <c r="H549" s="526"/>
      <c r="I549" s="526"/>
      <c r="J549" s="527"/>
    </row>
    <row r="550" spans="1:10" ht="13.2" customHeight="1" x14ac:dyDescent="0.25">
      <c r="A550" s="494" t="s">
        <v>853</v>
      </c>
      <c r="B550" s="495"/>
      <c r="C550" s="495"/>
      <c r="D550" s="496"/>
      <c r="E550" s="528"/>
      <c r="F550" s="529"/>
      <c r="G550" s="529"/>
      <c r="H550" s="529"/>
      <c r="I550" s="529"/>
      <c r="J550" s="530"/>
    </row>
    <row r="551" spans="1:10" x14ac:dyDescent="0.25">
      <c r="A551" s="519" t="s">
        <v>808</v>
      </c>
      <c r="B551" s="520"/>
      <c r="C551" s="520"/>
      <c r="D551" s="521"/>
      <c r="E551" s="470"/>
      <c r="F551" s="471"/>
      <c r="G551" s="471"/>
      <c r="H551" s="471"/>
      <c r="I551" s="471"/>
      <c r="J551" s="472"/>
    </row>
    <row r="552" spans="1:10" ht="13.2" customHeight="1" x14ac:dyDescent="0.25">
      <c r="A552" s="58"/>
      <c r="B552" s="59"/>
      <c r="C552" s="59"/>
      <c r="D552" s="59"/>
      <c r="E552" s="540" t="s">
        <v>535</v>
      </c>
      <c r="F552" s="540"/>
      <c r="G552" s="540" t="s">
        <v>533</v>
      </c>
      <c r="H552" s="540"/>
      <c r="I552" s="541" t="s">
        <v>849</v>
      </c>
      <c r="J552" s="542"/>
    </row>
    <row r="553" spans="1:10" x14ac:dyDescent="0.25">
      <c r="A553" s="440" t="s">
        <v>527</v>
      </c>
      <c r="B553" s="441"/>
      <c r="C553" s="441"/>
      <c r="D553" s="442"/>
      <c r="E553" s="543"/>
      <c r="F553" s="544"/>
      <c r="G553" s="543"/>
      <c r="H553" s="544"/>
      <c r="I553" s="545"/>
      <c r="J553" s="546"/>
    </row>
    <row r="554" spans="1:10" x14ac:dyDescent="0.25">
      <c r="A554" s="444" t="s">
        <v>528</v>
      </c>
      <c r="B554" s="445"/>
      <c r="C554" s="445"/>
      <c r="D554" s="446"/>
      <c r="E554" s="538"/>
      <c r="F554" s="539"/>
      <c r="G554" s="536"/>
      <c r="H554" s="537"/>
      <c r="I554" s="534"/>
      <c r="J554" s="535"/>
    </row>
    <row r="555" spans="1:10" x14ac:dyDescent="0.25">
      <c r="A555" s="440" t="s">
        <v>529</v>
      </c>
      <c r="B555" s="441"/>
      <c r="C555" s="441"/>
      <c r="D555" s="442"/>
      <c r="E555" s="543"/>
      <c r="F555" s="544"/>
      <c r="G555" s="543"/>
      <c r="H555" s="544"/>
      <c r="I555" s="545"/>
      <c r="J555" s="546"/>
    </row>
    <row r="556" spans="1:10" x14ac:dyDescent="0.25">
      <c r="A556" s="444" t="s">
        <v>530</v>
      </c>
      <c r="B556" s="445"/>
      <c r="C556" s="445"/>
      <c r="D556" s="446"/>
      <c r="E556" s="538"/>
      <c r="F556" s="539"/>
      <c r="G556" s="536"/>
      <c r="H556" s="537"/>
      <c r="I556" s="534"/>
      <c r="J556" s="535"/>
    </row>
    <row r="557" spans="1:10" x14ac:dyDescent="0.25">
      <c r="A557" s="440" t="s">
        <v>531</v>
      </c>
      <c r="B557" s="441"/>
      <c r="C557" s="441"/>
      <c r="D557" s="442"/>
      <c r="E557" s="543"/>
      <c r="F557" s="544"/>
      <c r="G557" s="543"/>
      <c r="H557" s="544"/>
      <c r="I557" s="545"/>
      <c r="J557" s="546"/>
    </row>
    <row r="558" spans="1:10" x14ac:dyDescent="0.25">
      <c r="A558" s="444" t="s">
        <v>532</v>
      </c>
      <c r="B558" s="445"/>
      <c r="C558" s="445"/>
      <c r="D558" s="446"/>
      <c r="E558" s="538"/>
      <c r="F558" s="539"/>
      <c r="G558" s="536"/>
      <c r="H558" s="537"/>
      <c r="I558" s="534"/>
      <c r="J558" s="535"/>
    </row>
    <row r="559" spans="1:10" x14ac:dyDescent="0.25">
      <c r="A559" s="440" t="s">
        <v>537</v>
      </c>
      <c r="B559" s="441"/>
      <c r="C559" s="441"/>
      <c r="D559" s="442"/>
      <c r="E559" s="547"/>
      <c r="F559" s="548"/>
      <c r="G559" s="547"/>
      <c r="H559" s="548"/>
      <c r="I559" s="549"/>
      <c r="J559" s="550"/>
    </row>
    <row r="560" spans="1:10" x14ac:dyDescent="0.25">
      <c r="A560" s="428"/>
      <c r="B560" s="429"/>
      <c r="C560" s="429"/>
      <c r="D560" s="430"/>
      <c r="E560" s="538"/>
      <c r="F560" s="539"/>
      <c r="G560" s="536"/>
      <c r="H560" s="537"/>
      <c r="I560" s="536"/>
      <c r="J560" s="537"/>
    </row>
    <row r="561" spans="1:10" x14ac:dyDescent="0.25">
      <c r="A561" s="428"/>
      <c r="B561" s="429"/>
      <c r="C561" s="429"/>
      <c r="D561" s="430"/>
      <c r="E561" s="538"/>
      <c r="F561" s="539"/>
      <c r="G561" s="536"/>
      <c r="H561" s="537"/>
      <c r="I561" s="536"/>
      <c r="J561" s="537"/>
    </row>
    <row r="562" spans="1:10" x14ac:dyDescent="0.25">
      <c r="A562" s="428"/>
      <c r="B562" s="429"/>
      <c r="C562" s="429"/>
      <c r="D562" s="430"/>
      <c r="E562" s="538"/>
      <c r="F562" s="539"/>
      <c r="G562" s="536"/>
      <c r="H562" s="537"/>
      <c r="I562" s="536"/>
      <c r="J562" s="537"/>
    </row>
    <row r="563" spans="1:10" x14ac:dyDescent="0.25">
      <c r="A563" s="433" t="s">
        <v>534</v>
      </c>
      <c r="B563" s="434"/>
      <c r="C563" s="434"/>
      <c r="D563" s="435"/>
      <c r="E563" s="557">
        <f>SUM(E553:E562)</f>
        <v>0</v>
      </c>
      <c r="F563" s="558"/>
      <c r="G563" s="557">
        <f>SUM(G553:G562)</f>
        <v>0</v>
      </c>
      <c r="H563" s="558"/>
      <c r="I563" s="557">
        <f>SUM(I553:I562)</f>
        <v>0</v>
      </c>
      <c r="J563" s="558"/>
    </row>
    <row r="564" spans="1:10" ht="13.2" customHeight="1" x14ac:dyDescent="0.25">
      <c r="A564" s="485" t="s">
        <v>861</v>
      </c>
      <c r="B564" s="551"/>
      <c r="C564" s="551"/>
      <c r="D564" s="551"/>
      <c r="E564" s="551"/>
      <c r="F564" s="551"/>
      <c r="G564" s="551"/>
      <c r="H564" s="551"/>
      <c r="I564" s="551"/>
      <c r="J564" s="552"/>
    </row>
    <row r="565" spans="1:10" ht="13.2" customHeight="1" x14ac:dyDescent="0.25">
      <c r="A565" s="488" t="s">
        <v>862</v>
      </c>
      <c r="B565" s="553"/>
      <c r="C565" s="553"/>
      <c r="D565" s="553"/>
      <c r="E565" s="553"/>
      <c r="F565" s="553"/>
      <c r="G565" s="553"/>
      <c r="H565" s="553"/>
      <c r="I565" s="553"/>
      <c r="J565" s="554"/>
    </row>
    <row r="566" spans="1:10" ht="13.2" customHeight="1" x14ac:dyDescent="0.25">
      <c r="A566" s="488" t="s">
        <v>863</v>
      </c>
      <c r="B566" s="553"/>
      <c r="C566" s="553"/>
      <c r="D566" s="553"/>
      <c r="E566" s="553"/>
      <c r="F566" s="553"/>
      <c r="G566" s="553"/>
      <c r="H566" s="553"/>
      <c r="I566" s="553"/>
      <c r="J566" s="554"/>
    </row>
    <row r="567" spans="1:10" ht="13.2" customHeight="1" x14ac:dyDescent="0.25">
      <c r="A567" s="491" t="s">
        <v>864</v>
      </c>
      <c r="B567" s="555"/>
      <c r="C567" s="555"/>
      <c r="D567" s="555"/>
      <c r="E567" s="555"/>
      <c r="F567" s="555"/>
      <c r="G567" s="555"/>
      <c r="H567" s="555"/>
      <c r="I567" s="555"/>
      <c r="J567" s="556"/>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Lake</v>
      </c>
      <c r="I600" s="348"/>
      <c r="J600" s="349"/>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5"/>
      <c r="F603" s="526"/>
      <c r="G603" s="526"/>
      <c r="H603" s="526"/>
      <c r="I603" s="526"/>
      <c r="J603" s="527"/>
    </row>
    <row r="604" spans="1:10" x14ac:dyDescent="0.25">
      <c r="A604" s="494" t="s">
        <v>853</v>
      </c>
      <c r="B604" s="495"/>
      <c r="C604" s="495"/>
      <c r="D604" s="496"/>
      <c r="E604" s="528"/>
      <c r="F604" s="529"/>
      <c r="G604" s="529"/>
      <c r="H604" s="529"/>
      <c r="I604" s="529"/>
      <c r="J604" s="530"/>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59" t="s">
        <v>535</v>
      </c>
      <c r="F606" s="474"/>
      <c r="G606" s="559"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Lake</v>
      </c>
      <c r="I654" s="348"/>
      <c r="J654" s="349"/>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5"/>
      <c r="F657" s="526"/>
      <c r="G657" s="526"/>
      <c r="H657" s="526"/>
      <c r="I657" s="526"/>
      <c r="J657" s="527"/>
    </row>
    <row r="658" spans="1:10" x14ac:dyDescent="0.25">
      <c r="A658" s="494" t="s">
        <v>853</v>
      </c>
      <c r="B658" s="495"/>
      <c r="C658" s="495"/>
      <c r="D658" s="496"/>
      <c r="E658" s="528"/>
      <c r="F658" s="529"/>
      <c r="G658" s="529"/>
      <c r="H658" s="529"/>
      <c r="I658" s="529"/>
      <c r="J658" s="530"/>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59" t="s">
        <v>535</v>
      </c>
      <c r="F660" s="474"/>
      <c r="G660" s="559"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Lake</v>
      </c>
      <c r="I708" s="348"/>
      <c r="J708" s="349"/>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5"/>
      <c r="F711" s="526"/>
      <c r="G711" s="526"/>
      <c r="H711" s="526"/>
      <c r="I711" s="526"/>
      <c r="J711" s="527"/>
    </row>
    <row r="712" spans="1:10" x14ac:dyDescent="0.25">
      <c r="A712" s="494" t="s">
        <v>853</v>
      </c>
      <c r="B712" s="495"/>
      <c r="C712" s="495"/>
      <c r="D712" s="496"/>
      <c r="E712" s="528"/>
      <c r="F712" s="529"/>
      <c r="G712" s="529"/>
      <c r="H712" s="529"/>
      <c r="I712" s="529"/>
      <c r="J712" s="530"/>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59" t="s">
        <v>535</v>
      </c>
      <c r="F714" s="474"/>
      <c r="G714" s="559"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Lake</v>
      </c>
      <c r="I762" s="348"/>
      <c r="J762" s="349"/>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5"/>
      <c r="F765" s="526"/>
      <c r="G765" s="526"/>
      <c r="H765" s="526"/>
      <c r="I765" s="526"/>
      <c r="J765" s="527"/>
    </row>
    <row r="766" spans="1:10" x14ac:dyDescent="0.25">
      <c r="A766" s="494" t="s">
        <v>853</v>
      </c>
      <c r="B766" s="495"/>
      <c r="C766" s="495"/>
      <c r="D766" s="496"/>
      <c r="E766" s="528"/>
      <c r="F766" s="529"/>
      <c r="G766" s="529"/>
      <c r="H766" s="529"/>
      <c r="I766" s="529"/>
      <c r="J766" s="530"/>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59" t="s">
        <v>535</v>
      </c>
      <c r="F768" s="474"/>
      <c r="G768" s="559"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9" t="s">
        <v>830</v>
      </c>
      <c r="B1" s="570"/>
      <c r="C1" s="570"/>
      <c r="D1" s="570"/>
      <c r="E1" s="570"/>
      <c r="F1" s="570"/>
      <c r="G1" s="570"/>
      <c r="H1" s="570"/>
      <c r="I1" s="570"/>
      <c r="J1" s="571"/>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4" t="str">
        <f>'CONTACT INFORMATION'!$A$24</f>
        <v>Lake</v>
      </c>
      <c r="I3" s="574"/>
      <c r="J3" s="575"/>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2" t="s">
        <v>876</v>
      </c>
      <c r="B6" s="573"/>
      <c r="C6" s="573"/>
      <c r="D6" s="573"/>
      <c r="E6" s="573"/>
      <c r="F6" s="573"/>
      <c r="G6" s="573"/>
      <c r="H6" s="573"/>
      <c r="I6" s="573"/>
      <c r="J6" s="57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2" t="s">
        <v>829</v>
      </c>
      <c r="B9" s="562"/>
      <c r="C9" s="563"/>
      <c r="D9" s="129" t="s">
        <v>827</v>
      </c>
      <c r="E9" s="39"/>
      <c r="F9" s="39"/>
      <c r="G9" s="562" t="s">
        <v>816</v>
      </c>
      <c r="H9" s="562"/>
      <c r="I9" s="563"/>
      <c r="J9" s="129" t="s">
        <v>827</v>
      </c>
    </row>
    <row r="10" spans="1:10" ht="13.8" x14ac:dyDescent="0.25">
      <c r="A10" s="565" t="s">
        <v>847</v>
      </c>
      <c r="B10" s="565"/>
      <c r="C10" s="568"/>
      <c r="D10" s="173">
        <f>'REPORT 1'!$I$16</f>
        <v>220</v>
      </c>
      <c r="E10" s="130"/>
      <c r="F10" s="39"/>
      <c r="G10" s="565" t="s">
        <v>847</v>
      </c>
      <c r="H10" s="565"/>
      <c r="I10" s="568"/>
      <c r="J10" s="174">
        <f>'REPORT 1'!$I$27</f>
        <v>220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2" t="s">
        <v>875</v>
      </c>
      <c r="B13" s="573"/>
      <c r="C13" s="573"/>
      <c r="D13" s="573"/>
      <c r="E13" s="573"/>
      <c r="F13" s="573"/>
      <c r="G13" s="573"/>
      <c r="H13" s="573"/>
      <c r="I13" s="573"/>
      <c r="J13" s="57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2" t="s">
        <v>824</v>
      </c>
      <c r="B16" s="562"/>
      <c r="C16" s="563"/>
      <c r="D16" s="129" t="s">
        <v>827</v>
      </c>
      <c r="E16" s="39"/>
      <c r="F16" s="39"/>
      <c r="G16" s="562" t="s">
        <v>829</v>
      </c>
      <c r="H16" s="562"/>
      <c r="I16" s="563"/>
      <c r="J16" s="129" t="s">
        <v>827</v>
      </c>
    </row>
    <row r="17" spans="1:10" ht="13.8" x14ac:dyDescent="0.25">
      <c r="D17" s="173">
        <f>'REPORT 3'!$J$9</f>
        <v>50</v>
      </c>
      <c r="E17" s="39"/>
      <c r="F17" s="39"/>
      <c r="G17" s="560" t="s">
        <v>847</v>
      </c>
      <c r="H17" s="560"/>
      <c r="I17" s="561"/>
      <c r="J17" s="173">
        <f>'REPORT 3'!$J$34</f>
        <v>50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2" t="s">
        <v>826</v>
      </c>
      <c r="B20" s="562"/>
      <c r="C20" s="563"/>
      <c r="D20" s="129" t="s">
        <v>827</v>
      </c>
      <c r="E20" s="39"/>
      <c r="F20" s="39"/>
      <c r="G20" s="562" t="s">
        <v>816</v>
      </c>
      <c r="H20" s="562"/>
      <c r="I20" s="563"/>
      <c r="J20" s="129" t="s">
        <v>827</v>
      </c>
    </row>
    <row r="21" spans="1:10" ht="13.8" x14ac:dyDescent="0.25">
      <c r="A21" s="565"/>
      <c r="B21" s="565"/>
      <c r="C21" s="568"/>
      <c r="D21" s="173">
        <f>'REPORT 3'!$J$26</f>
        <v>28</v>
      </c>
      <c r="E21" s="39"/>
      <c r="F21" s="39"/>
      <c r="G21" s="560" t="s">
        <v>847</v>
      </c>
      <c r="H21" s="560"/>
      <c r="I21" s="561"/>
      <c r="J21" s="173">
        <f>'REPORT 3'!$J$44</f>
        <v>50</v>
      </c>
    </row>
    <row r="22" spans="1:10" ht="13.8" x14ac:dyDescent="0.25">
      <c r="A22" s="110"/>
      <c r="B22" s="110"/>
      <c r="C22" s="110"/>
    </row>
    <row r="24" spans="1:10" ht="70.5" customHeight="1" x14ac:dyDescent="0.25">
      <c r="A24" s="566" t="s">
        <v>877</v>
      </c>
      <c r="B24" s="567"/>
      <c r="C24" s="567"/>
      <c r="D24" s="567"/>
      <c r="E24" s="567"/>
      <c r="F24" s="567"/>
      <c r="G24" s="567"/>
      <c r="H24" s="567"/>
      <c r="I24" s="567"/>
      <c r="J24" s="567"/>
    </row>
    <row r="27" spans="1:10" ht="22.5" customHeight="1" x14ac:dyDescent="0.25">
      <c r="A27" s="564" t="s">
        <v>870</v>
      </c>
      <c r="B27" s="565"/>
      <c r="C27" s="565"/>
      <c r="D27" s="171" t="s">
        <v>827</v>
      </c>
      <c r="G27" s="562" t="s">
        <v>829</v>
      </c>
      <c r="H27" s="562"/>
      <c r="I27" s="563"/>
      <c r="J27" s="171" t="s">
        <v>827</v>
      </c>
    </row>
    <row r="28" spans="1:10" ht="15" customHeight="1" x14ac:dyDescent="0.25">
      <c r="D28" s="175">
        <f>'ARREST REPORT'!$G$12</f>
        <v>88</v>
      </c>
      <c r="G28" s="560" t="s">
        <v>847</v>
      </c>
      <c r="H28" s="560"/>
      <c r="I28" s="561"/>
      <c r="J28" s="175">
        <f>'ARREST REPORT'!$G$18</f>
        <v>0</v>
      </c>
    </row>
    <row r="31" spans="1:10" ht="13.8" x14ac:dyDescent="0.25">
      <c r="G31" s="562" t="s">
        <v>816</v>
      </c>
      <c r="H31" s="562"/>
      <c r="I31" s="563"/>
      <c r="J31" s="171" t="s">
        <v>827</v>
      </c>
    </row>
    <row r="32" spans="1:10" s="1" customFormat="1" ht="13.8" x14ac:dyDescent="0.25">
      <c r="G32" s="560" t="s">
        <v>847</v>
      </c>
      <c r="H32" s="560"/>
      <c r="I32" s="561"/>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2020-10-26T18:21:06Z</dcterms:modified>
</cp:coreProperties>
</file>