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CE3F8BE-0BE2-4DE5-A87C-29369F887B16}"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19416" windowHeight="1041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2" i="7" l="1"/>
  <c r="G133"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<sst xmlns="http://schemas.openxmlformats.org/spreadsheetml/2006/main" count="2418" uniqueCount="967">
  <si>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</si>
  <si>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</si>
  <si>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</si>
  <si>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</si>
  <si>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</si>
  <si>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</si>
  <si>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</si>
  <si>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</si>
  <si>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</si>
  <si>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</si>
  <si>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</si>
  <si>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</si>
  <si>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</si>
  <si>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</si>
  <si>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</si>
  <si>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</si>
  <si>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</si>
  <si>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</si>
  <si>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</si>
  <si>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</si>
  <si>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</si>
  <si>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</si>
  <si>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</si>
  <si>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</si>
  <si>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</si>
  <si>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</si>
  <si>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</si>
  <si>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</si>
  <si>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</si>
  <si>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</si>
  <si>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</si>
  <si>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</si>
  <si>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</si>
  <si>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</si>
  <si>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</si>
  <si>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</si>
  <si>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</si>
  <si>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</si>
  <si>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</si>
  <si>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</si>
  <si>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</si>
  <si>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</si>
  <si>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</si>
  <si>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</si>
  <si>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</si>
  <si>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</si>
  <si>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</si>
  <si>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</si>
  <si>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</si>
  <si>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</si>
  <si>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</si>
  <si>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</si>
  <si>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</si>
  <si>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</si>
  <si>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</si>
  <si>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</si>
  <si>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</si>
  <si>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</si>
  <si>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</si>
  <si>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</si>
  <si>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</si>
  <si>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</si>
  <si>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</si>
  <si>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</si>
  <si>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</si>
  <si>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</si>
  <si>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</si>
  <si>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</si>
  <si>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</si>
  <si>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</si>
  <si>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</si>
  <si>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</si>
  <si>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</si>
  <si>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</si>
  <si>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</si>
  <si>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</si>
  <si>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</si>
  <si>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</si>
  <si>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</si>
  <si>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</si>
  <si>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</si>
  <si>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</si>
  <si>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</si>
  <si>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</si>
  <si>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</si>
  <si>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</si>
  <si>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</si>
  <si>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</si>
  <si>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</si>
  <si>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</si>
  <si>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</si>
  <si>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</si>
  <si>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</si>
  <si>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</si>
  <si>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</si>
  <si>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</si>
  <si>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</si>
  <si>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</si>
  <si>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</si>
  <si>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</si>
  <si>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</si>
  <si>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</si>
  <si>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</si>
  <si>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</si>
  <si>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</si>
  <si>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</si>
  <si>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</si>
  <si>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</si>
  <si>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</si>
  <si>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</si>
  <si>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</si>
  <si>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</si>
  <si>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</si>
  <si>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</si>
  <si>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</si>
  <si>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</si>
  <si>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</si>
  <si>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</si>
  <si>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</si>
  <si>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</si>
  <si>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</si>
  <si>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</si>
  <si>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</si>
  <si>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</si>
  <si>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</si>
  <si>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</si>
  <si>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</si>
  <si>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</si>
  <si>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</si>
  <si>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</si>
  <si>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</si>
  <si>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</si>
  <si>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</si>
  <si>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</si>
  <si>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</si>
  <si>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</si>
  <si>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</si>
  <si>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</si>
  <si>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</si>
  <si>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</si>
  <si>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</si>
  <si>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</si>
  <si>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</si>
  <si>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</si>
  <si>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</si>
  <si>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</si>
  <si>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</si>
  <si>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</si>
  <si>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</si>
  <si>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</si>
  <si>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</si>
  <si>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</si>
  <si>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</si>
  <si>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</si>
  <si>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</si>
  <si>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</si>
  <si>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</si>
  <si>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</si>
  <si>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</si>
  <si>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</si>
  <si>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</si>
  <si>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</si>
  <si>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</si>
  <si>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</si>
  <si>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</si>
  <si>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</si>
  <si>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</si>
  <si>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</si>
  <si>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</si>
  <si>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</si>
  <si>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</si>
  <si>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</si>
  <si>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</si>
  <si>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</si>
  <si>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</si>
  <si>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</si>
  <si>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</si>
  <si>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</si>
  <si>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</si>
  <si>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</si>
  <si>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</si>
  <si>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</si>
  <si>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</si>
  <si>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</si>
  <si>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</si>
  <si>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</si>
  <si>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</si>
  <si>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</si>
  <si>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</si>
  <si>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</si>
  <si>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</si>
  <si>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</si>
  <si>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</si>
  <si>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</si>
  <si>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</si>
  <si>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</si>
  <si>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</si>
  <si>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</si>
  <si>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</si>
  <si>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</si>
  <si>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</si>
  <si>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</si>
  <si>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</si>
  <si>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</si>
  <si>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</si>
  <si>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</si>
  <si>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</si>
  <si>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</si>
  <si>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</si>
  <si>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</si>
  <si>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</si>
  <si>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</si>
  <si>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</si>
  <si>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</si>
  <si>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</si>
  <si>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</si>
  <si>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</si>
  <si>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</si>
  <si>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</si>
  <si>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</si>
  <si>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</si>
  <si>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</si>
  <si>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</si>
  <si>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</si>
  <si>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</si>
  <si>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</si>
  <si>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</si>
  <si>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</si>
  <si>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</si>
  <si>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</si>
  <si>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</si>
  <si>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</si>
  <si>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</si>
  <si>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</si>
  <si>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</si>
  <si>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</si>
  <si>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</si>
  <si>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</si>
  <si>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</si>
  <si>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</si>
  <si>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</si>
  <si>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</si>
  <si>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</si>
  <si>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</si>
  <si>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</si>
  <si>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</si>
  <si>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</si>
  <si>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</si>
  <si>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</si>
  <si>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</si>
  <si>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</si>
  <si>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</si>
  <si>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</si>
  <si>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</si>
  <si>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</si>
  <si>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</si>
  <si>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</si>
  <si>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</si>
  <si>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</si>
  <si>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</si>
  <si>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</si>
  <si>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</si>
  <si>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</si>
  <si>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</si>
  <si>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</si>
  <si>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</si>
  <si>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</si>
  <si>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</si>
  <si>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</si>
  <si>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</si>
  <si>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</si>
  <si>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</si>
  <si>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</si>
  <si>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</si>
  <si>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</si>
  <si>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</si>
  <si>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</si>
  <si>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</si>
  <si>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</si>
  <si>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</si>
  <si>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</si>
  <si>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</si>
  <si>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</si>
  <si>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</si>
  <si>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</si>
  <si>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</si>
  <si>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</si>
  <si>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</si>
  <si>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</si>
  <si>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</si>
  <si>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</si>
  <si>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</si>
  <si>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</si>
  <si>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</si>
  <si>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</si>
  <si>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</si>
  <si>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</si>
  <si>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</si>
  <si>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</si>
  <si>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</si>
  <si>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</si>
  <si>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</si>
  <si>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</si>
  <si>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</si>
  <si>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</si>
  <si>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</si>
  <si>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</si>
  <si>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</si>
  <si>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</si>
  <si>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</si>
  <si>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</si>
  <si>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</si>
  <si>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</si>
  <si>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</si>
  <si>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</si>
  <si>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</si>
  <si>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</si>
  <si>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</si>
  <si>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</si>
  <si>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</si>
  <si>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</si>
  <si>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</si>
  <si>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</si>
  <si>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</si>
  <si>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</si>
  <si>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</si>
  <si>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</si>
  <si>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</si>
  <si>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</si>
  <si>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</si>
  <si>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</si>
  <si>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</si>
  <si>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</si>
  <si>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</si>
  <si>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</si>
  <si>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</si>
  <si>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</si>
  <si>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</si>
  <si>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</si>
  <si>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</si>
  <si>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</si>
  <si>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</si>
  <si>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</si>
  <si>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</si>
  <si>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</si>
  <si>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</si>
  <si>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</si>
  <si>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</si>
  <si>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</si>
  <si>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</si>
  <si>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</si>
  <si>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</si>
  <si>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</si>
  <si>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</si>
  <si>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</si>
  <si>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</si>
  <si>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</si>
  <si>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</si>
  <si>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</si>
  <si>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</si>
  <si>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</si>
  <si>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</si>
  <si>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</si>
  <si>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</si>
  <si>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</si>
  <si>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</si>
  <si>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</si>
  <si>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</si>
  <si>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</si>
  <si>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</si>
  <si>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</si>
  <si>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</si>
  <si>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</si>
  <si>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</si>
  <si>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</si>
  <si>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</si>
  <si>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</si>
  <si>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</si>
  <si>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</si>
  <si>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</si>
  <si>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</si>
  <si>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</si>
  <si>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</si>
  <si>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</si>
  <si>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</si>
  <si>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</si>
  <si>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</si>
  <si>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</si>
  <si>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</si>
  <si>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</si>
  <si>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</si>
  <si>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</si>
  <si>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</si>
  <si>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</si>
  <si>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</si>
  <si>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</si>
  <si>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</si>
  <si>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</si>
  <si>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</si>
  <si>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</si>
  <si>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</si>
  <si>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</si>
  <si>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</si>
  <si>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</si>
  <si>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</si>
  <si>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</si>
  <si>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</si>
  <si>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</si>
  <si>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</si>
  <si>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</si>
  <si>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</si>
  <si>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</si>
  <si>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</si>
  <si>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</si>
  <si>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</si>
  <si>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</si>
  <si>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</si>
  <si>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</si>
  <si>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</si>
  <si>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</si>
  <si>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</si>
  <si>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</si>
  <si>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</si>
  <si>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</si>
  <si>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</si>
  <si>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</si>
  <si>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</si>
  <si>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</si>
  <si>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</si>
  <si>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</si>
  <si>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</si>
  <si>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</si>
  <si>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</si>
  <si>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</si>
  <si>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</si>
  <si>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</si>
  <si>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</si>
  <si>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</si>
  <si>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</si>
  <si>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</si>
  <si>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</si>
  <si>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</si>
  <si>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</si>
  <si>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</si>
  <si>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</si>
  <si>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</si>
  <si>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</si>
  <si>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</si>
  <si>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</si>
  <si>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</si>
  <si>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</si>
  <si>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</si>
  <si>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</si>
  <si>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</si>
  <si>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</si>
  <si>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</si>
  <si>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</si>
  <si>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</si>
  <si>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</si>
  <si>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</si>
  <si>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</si>
  <si>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</si>
  <si>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</si>
  <si>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</si>
  <si>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</si>
  <si>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</si>
  <si>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</si>
  <si>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</si>
  <si>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</si>
  <si>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</si>
  <si>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</si>
  <si>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</si>
  <si>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</si>
  <si>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</si>
  <si>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</si>
  <si>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</si>
  <si>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</si>
  <si>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</si>
  <si>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</si>
  <si>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</si>
  <si>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</si>
  <si>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</si>
  <si>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</si>
  <si>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</si>
  <si>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</si>
  <si>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</si>
  <si>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</si>
  <si>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</si>
  <si>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</si>
  <si>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</si>
  <si>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</si>
  <si>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</si>
  <si>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</si>
  <si>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</si>
  <si>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</si>
  <si>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</si>
  <si>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</si>
  <si>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</si>
  <si>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</si>
  <si>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</si>
  <si>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</si>
  <si>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</si>
  <si>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</si>
  <si>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</si>
  <si>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</si>
  <si>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</si>
  <si>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</si>
  <si>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</si>
  <si>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</si>
  <si>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</si>
  <si>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</si>
  <si>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</si>
  <si>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</si>
  <si>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</si>
  <si>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</si>
  <si>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</si>
  <si>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</si>
  <si>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</si>
  <si>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</si>
  <si>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</si>
  <si>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</si>
  <si>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</si>
  <si>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</si>
  <si>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</si>
  <si>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</si>
  <si>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</si>
  <si>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</si>
  <si>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</si>
  <si>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</si>
  <si>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</si>
  <si>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</si>
  <si>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</si>
  <si>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</si>
  <si>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</si>
  <si>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</si>
  <si>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</si>
  <si>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</si>
  <si>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</si>
  <si>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</si>
  <si>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</si>
  <si>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</si>
  <si>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</si>
  <si>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</si>
  <si>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</si>
  <si>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</si>
  <si>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</si>
  <si>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</si>
  <si>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</si>
  <si>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</si>
  <si>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</si>
  <si>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</si>
  <si>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</si>
  <si>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</si>
  <si>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</si>
  <si>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</si>
  <si>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</si>
  <si>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</si>
  <si>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</si>
  <si>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</si>
  <si>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</si>
  <si>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</si>
  <si>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</si>
  <si>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</si>
  <si>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</si>
  <si>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</si>
  <si>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</si>
  <si>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</si>
  <si>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</si>
  <si>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</si>
  <si>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</si>
  <si>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</si>
  <si>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</si>
  <si>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</si>
  <si>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</si>
  <si>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</si>
  <si>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</si>
  <si>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</si>
  <si>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</si>
  <si>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</si>
  <si>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</si>
  <si>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</si>
  <si>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</si>
  <si>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</si>
  <si>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</si>
  <si>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</si>
  <si>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</si>
  <si>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</si>
  <si>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</si>
  <si>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</si>
  <si>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</si>
  <si>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</si>
  <si>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</si>
  <si>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</si>
  <si>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</si>
  <si>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</si>
  <si>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</si>
  <si>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</si>
  <si>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</si>
  <si>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</si>
  <si>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</si>
  <si>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</si>
  <si>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</si>
  <si>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</si>
  <si>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</si>
  <si>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</si>
  <si>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</si>
  <si>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</si>
  <si>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</si>
  <si>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</si>
  <si>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</si>
  <si>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</si>
  <si>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</si>
  <si>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</si>
  <si>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</si>
  <si>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</si>
  <si>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</si>
  <si>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</si>
  <si>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</si>
  <si>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</si>
  <si>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</si>
  <si>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</si>
  <si>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</si>
  <si>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</si>
  <si>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</si>
  <si>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</si>
  <si>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</si>
  <si>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</si>
  <si>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</si>
  <si>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</si>
  <si>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</si>
  <si>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</si>
  <si>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</si>
  <si>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</si>
  <si>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</si>
  <si>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</si>
  <si>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</si>
  <si>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</si>
  <si>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</si>
  <si>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</si>
  <si>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</si>
  <si>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</si>
  <si>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</si>
  <si>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</si>
  <si>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</si>
  <si>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</si>
  <si>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</si>
  <si>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</si>
  <si>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</si>
  <si>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</si>
  <si>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</si>
  <si>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</si>
  <si>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</si>
  <si>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</si>
  <si>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</si>
  <si>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</si>
  <si>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</si>
  <si>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</si>
  <si>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</si>
  <si>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</si>
  <si>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</si>
  <si>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</si>
  <si>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</si>
  <si>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</si>
  <si>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</si>
  <si>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</si>
  <si>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</si>
  <si>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</si>
  <si>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</si>
  <si>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</si>
  <si>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</si>
  <si>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</si>
  <si>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</si>
  <si>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</si>
  <si>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</si>
  <si>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</si>
  <si>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</si>
  <si>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</si>
  <si>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</si>
  <si>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</si>
  <si>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</si>
  <si>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</si>
  <si>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</si>
  <si>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</si>
  <si>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</si>
  <si>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</si>
  <si>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</si>
  <si>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</si>
  <si>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</si>
  <si>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</si>
  <si>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</si>
  <si>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</si>
  <si>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</si>
  <si>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</si>
  <si>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</si>
  <si>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</si>
  <si>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</si>
  <si>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</si>
  <si>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</si>
  <si>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</si>
  <si>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</si>
  <si>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</si>
  <si>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</si>
  <si>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</si>
  <si>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</si>
  <si>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</si>
  <si>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</si>
  <si>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</si>
  <si>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</si>
  <si>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</si>
  <si>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</si>
  <si>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</si>
  <si>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</si>
  <si>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</si>
  <si>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</si>
  <si>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</si>
  <si>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</si>
  <si>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</si>
  <si>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</si>
  <si>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</si>
  <si>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</si>
  <si>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</si>
  <si>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</si>
  <si>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</si>
  <si>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</si>
  <si>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</si>
  <si>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</si>
  <si>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</si>
  <si>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</si>
  <si>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</si>
  <si>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</si>
  <si>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</si>
  <si>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</si>
  <si>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</si>
  <si>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</si>
  <si>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</si>
  <si>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</si>
  <si>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</si>
  <si>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</si>
  <si>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</si>
  <si>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</si>
  <si>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</si>
  <si>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</si>
  <si>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</si>
  <si>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</si>
  <si>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</si>
  <si>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</si>
  <si>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</si>
  <si>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</si>
  <si>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</si>
  <si>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</si>
  <si>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</si>
  <si>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</si>
  <si>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</si>
  <si>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</si>
  <si>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</si>
  <si>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</si>
  <si>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</si>
  <si>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</si>
  <si>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</si>
  <si>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</si>
  <si>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</si>
  <si>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</si>
  <si>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</si>
  <si>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</si>
  <si>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</si>
  <si>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</si>
  <si>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</si>
  <si>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</si>
  <si>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</si>
  <si>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</si>
  <si>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</si>
  <si>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</si>
  <si>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</si>
  <si>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</si>
  <si>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</si>
  <si>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</si>
  <si>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</si>
  <si>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</si>
  <si>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</si>
  <si>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</si>
  <si>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</si>
  <si>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</si>
  <si>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</si>
  <si>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</si>
  <si>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</si>
  <si>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</si>
  <si>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</si>
  <si>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</si>
  <si>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</si>
  <si>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</si>
  <si>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</si>
  <si>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</si>
  <si>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</si>
  <si>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</si>
  <si>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</si>
  <si>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</si>
  <si>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</si>
  <si>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</si>
  <si>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</si>
  <si>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</si>
  <si>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</si>
  <si>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</si>
  <si>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</si>
  <si>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</si>
  <si>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</si>
  <si>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</si>
  <si>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</si>
  <si>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</si>
  <si>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</si>
  <si>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</si>
  <si>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</si>
  <si>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</si>
  <si>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</si>
  <si>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</si>
  <si>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</si>
  <si>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</si>
  <si>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</si>
  <si>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</si>
  <si>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</si>
  <si>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</si>
  <si>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</si>
  <si>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</si>
  <si>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</si>
  <si>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</si>
  <si>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</si>
  <si>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</si>
  <si>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</si>
  <si>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</si>
  <si>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</si>
  <si>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</si>
  <si>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</si>
  <si>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</si>
  <si>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</si>
  <si>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</si>
  <si>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</si>
  <si>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</si>
  <si>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</si>
  <si>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</si>
  <si>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</si>
  <si>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</si>
  <si>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</si>
  <si>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</si>
  <si>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</si>
  <si>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</si>
  <si>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</si>
  <si>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</si>
  <si>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</si>
  <si>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</si>
  <si>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</si>
  <si>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</si>
  <si>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</si>
  <si>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</si>
  <si>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</si>
  <si>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</si>
  <si>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</si>
  <si>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</si>
  <si>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</si>
  <si>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</si>
  <si>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</si>
  <si>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</si>
  <si>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</si>
  <si>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</si>
  <si>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</si>
  <si>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</si>
  <si>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</si>
  <si>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</si>
  <si>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</si>
  <si>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</si>
  <si>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</si>
  <si>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</si>
  <si>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</si>
  <si>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</si>
  <si>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</si>
  <si>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</si>
  <si>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</si>
  <si>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</si>
  <si>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</si>
  <si>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</si>
  <si>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</si>
  <si>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</si>
  <si>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</si>
  <si>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</si>
  <si>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</si>
  <si>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</si>
  <si>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</si>
  <si>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</si>
  <si>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</si>
  <si>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</si>
  <si>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</si>
  <si>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</si>
  <si>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</si>
  <si>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</si>
  <si>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</si>
  <si>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</si>
  <si>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</si>
  <si>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</si>
  <si>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</si>
  <si>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</si>
  <si>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</si>
  <si>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</si>
  <si>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</si>
  <si>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</si>
  <si>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</si>
  <si>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</si>
  <si>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</si>
  <si>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</si>
  <si>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</si>
  <si>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</si>
  <si>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</si>
  <si>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</si>
  <si>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</si>
  <si>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</si>
  <si>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</si>
  <si>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</si>
  <si>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</si>
  <si>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</si>
  <si>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</si>
  <si>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</si>
  <si>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</si>
  <si>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</si>
  <si>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</si>
  <si>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</si>
  <si>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</si>
  <si>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</si>
  <si>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</si>
  <si>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</si>
  <si>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</si>
  <si>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</si>
  <si>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Juvenile Commitment (Camp)</t>
  </si>
  <si>
    <t>PACT Assessment Tool</t>
  </si>
  <si>
    <t>Truancy Intervention Program</t>
  </si>
  <si>
    <t>Juvenile Justice Campus Boys and Girls Club</t>
  </si>
  <si>
    <t>Juvenile Mentoring Program</t>
  </si>
  <si>
    <t>School Based Officers Intervention</t>
  </si>
  <si>
    <t>Family Behavioral Health Court</t>
  </si>
  <si>
    <t>Juvenile Sex Offender Program</t>
  </si>
  <si>
    <t>Informal Probation Prevention Program</t>
  </si>
  <si>
    <t xml:space="preserve">The Fresno County Probation Department currently uses the Juvenile Justice Crime Prevention Act (JJCPA) funds for programs that primarily focuses on school based interventions, as well as other specialized supervision caseloads for juveniles who are on probation. The services provided with JJCPA funds coordinate with the Youthful Offender Block Grant by enabling Fresno County Probation to provide a wide range of needed services ranging from intervention to intensive supervision services with the concept of utilizing Evidence Based Practices. </t>
  </si>
  <si>
    <t xml:space="preserve">This program serves as a custodial commitment which consists of 60 beds of which 30 beds are the New Horizon program.  This program is designed for males, age 14 to 18 years old, who have had the benefit of previous restrictive commitment options or have committed an offense that could have resulted in a DJJ commitment. The program utilizes contracted services to include mental health, substance abuse counseling, and aggressive behavior reduction therapy by using a cognitive learning model. The other 30 beds also receive the full range of services provided at the Commitment facility by contracted services not paid for with YOBG funds.  These include the cognitive learning model, "Thinking For A Change."  Contracted psychological services are used to provide referral and psychotherapy to youth. The Deputy Probation Officer (DPO) develops a case plan which includes transition and aftercare services for youth within the Commitment facility.   
</t>
  </si>
  <si>
    <r>
      <t xml:space="preserve">The PACT (Positive Achievement Change Tool) risk and needs assessment tool will be used by the Deputy Probation Officer to develop a case plan that will identify the needs and treatment program specifically for the youth.  The PACT and case management services are both Evidence Based Practices. Once the case plan is developed, appropriate referrals are made to a full range of service providers and available treatment programs,  The YOBG funds will pay for the contracted costs associated with licensing and maintaining the PACT assessment tool and also includes training Probation staff.    
</t>
    </r>
    <r>
      <rPr>
        <i/>
        <sz val="10"/>
        <rFont val="Arial"/>
        <family val="2"/>
      </rPr>
      <t xml:space="preserve">                                                                      </t>
    </r>
    <r>
      <rPr>
        <sz val="10"/>
        <rFont val="Arial"/>
        <family val="2"/>
      </rPr>
      <t xml:space="preserve">                                                     </t>
    </r>
  </si>
  <si>
    <r>
      <t xml:space="preserve">The Truancy Intervention Program (TIP) is a partnership between the Fresno County Probation Department, Fresno County Superintendent of Schools, Violent Heintz Educational Academy, and 10 school districts including Caruthers Unified, Coalinga-Huron Unified, Sanger Unified, Firebaugh-Las Deltas Unified, Golden Plains Unified, Kerman Unified, Laton Unified, Mendota Unified, Washington Colony Elementary School District, and Washington Unified School District.  The program is designed to assist with school attendance, decrease truancy, and increase learning opportunities. Success of the program is measured by the average daily attendance levels within the School Districts participating in TIP. Chronic truancy with the intervention of legal actions against the parents and/or the youth. Each district has showed improvement in average daily attendance (ADA), which has allowed each district to recover additional funding resources. 
There are two Deputy Probation Officers (DPO's) assigned to this program and their duties include but, are not necessarily limited to, providing support to the TIP system as developed by the participating Districts and Probation by participating in school site meetings with parents/guardians, attending School Attendance Review Board meetings when possible, assisting schools in supervising identified chronic truants, and participating in the training of school district personnel.  The YOBG funds partially pay for two DPO's that are assigned to TIP.  The school districts through the Fresno County Superintendent of Schools also provide funding for this program. The School Districts within Fresno County that participate in TIP continue to be pleased with the success of the program.    
</t>
    </r>
    <r>
      <rPr>
        <b/>
        <i/>
        <u/>
        <sz val="10"/>
        <rFont val="Arial"/>
        <family val="2"/>
      </rPr>
      <t xml:space="preserve"> </t>
    </r>
  </si>
  <si>
    <t xml:space="preserve">This program provides a Targeted Re-Entry program operated by the Boys and Girls Club at the Fresno County Juvenile Justice Campus and includes both pre and post release services. Pre-release services include, but are not limited to, social and life skill building, vocational and career development, character development, leadership, and recreational opportunities.  
During the post-release re-entry process from the Juvenile Justice Campus into the community, youth participating in the program transition to a designated Boys and Girls Club near their residence and continue their relationship with this organization.  The post release services include case management with the goal to successfully transition participants back to the community.
</t>
  </si>
  <si>
    <t>VORP/ CJC (Restorative Justice)</t>
  </si>
  <si>
    <t xml:space="preserve">This program consists of five Deputy Probation Officers that provides youthful offenders intensive supervision services.  The caseload provides supervision for juvenile offenders that have a high number of needs (based on an evidenced based needs assessment) that need to be addressed and/or are considered to be at high risk of recidivism.  The Probation Officers for these caseloads will screen clients by developing a case plan that assesses risks and needs.  This is to ensure proper referral opportunities and reduce the risk of re-offending. 
</t>
  </si>
  <si>
    <t xml:space="preserve">The community based organization provides a mentoring program for youth in both the commitment and detention facilities at the Juvenile Justice Campus.  The program continues to be provided to the youth upon their release from the Juvenile Justice Campus.  The organization also provides mentoring services to youth that have been assessed and determined to be at-risk of being removed from the home, foster care placement or family disruption.
</t>
  </si>
  <si>
    <t xml:space="preserve">A DPO assigned to the Fresno County Probation Department Juvenile Substance Abuse Aftercare caseload. Youth that have completed the 180-day Floyd Farrow Substance Abuse Unit (SAU) dual diagnosis treatment program are assigned to this caseload. While in the in-patient program, youth will be assigned to a group with approximately 10 to 15 youth, a mental health clinician, and a substance abuse counselor. Case management services are provided by the treatment team. Evidence based practices include Cognitive Behavioral Treatment Curriculum. Services included but not limited to the following: Individual therapy, family therapy, group therapy, multi-family groups, psychoeducation, and case management. Medical treatment and medication therapy will be utilized when appropriate by Wellpath. Once these youth complete the in-patient component of the program, they will be released back in the community, under probation supervision if ordered by the Court. 
The DPO assigned to this caseload has case management responsibility for the duration of the youth’s period on probation.  The assigned DPO connects the youth to appropriate community-based treatment programs. The DPO will ensure compliance with substance abuse treatment, they will also ensure compliance with all their conditions of probation, which will include drug testing. The program goals are to reduce the arrest, incarceration and violation of probation rate and to increase the completion of probation rate, and a higher level of collection of restitution. The DPO will work with all treatment providers, law-enforcement agencies, school districts, to ensure the youth’s compliance with his/her conditions of probation.  </t>
  </si>
  <si>
    <t>University of Cincinnati Institute (UCCI)</t>
  </si>
  <si>
    <t>The university of Cincinnati Institute (UCCI) is working with Fresno County to expand and improve the delivery of evidence-based practices in and across the Juvenile Justice Campus and Juvenile Services Divisions. 
UCCI will work with the Fresno County Juvenile Justice Campus in the following ways: 
-	Enhance the contingency/behavioral management system through training, coaching and quality assurance 
-	Enhance staff use of core correctional practices through training, coaching and quality assurance.
UCCI will work with the Fresno County Juvenile Services in the following ways:
-	Enhance staff’s use of core correctional practices
-	Enhance staff’s ability to develop meaningful case plans
UCCI will set up committees and meet with Multidisciplinary Implementation Team (MIT) teams regularly to review current program components, update components in need of better alignment with evidence-based practices, monitor both successful and challenging components and update implementation efforts as needed to best support practices adopted.
Training in Effective Practices in Community Supervision (EPICS) will be conducted for staff and supervisors.  Case Planning (CP) training will also be conducted for those juvenile justice staff responsible for developing and monitoring case plans. The goals of the training are threefold: 1) review the principles of effective intervention and how they relate to assessment and case planning; 20 discuss the importance of assessment-driven case planning; and 3) enhance staff skills and knowledge to develop case plans with individuals involved in the criminal justice system on their caseloads.  The training provides staff with many opportunities to practice each component of an effective case plan, as well as offers a “putting it all together” activity whereby staff will work in small groups to crease a full case plan for individuals involved in the criminal justice system.</t>
  </si>
  <si>
    <t>Violent Heintz Educational Academy/Day Reporting Center</t>
  </si>
  <si>
    <t>The School Based Program is well established for creating a partnership between Juvenile Probation Departments and local schools that place DPO’s directly within the confines of the school, where they have greater opportunity to develop positive interactions with youth under the supervision of the Court and students assigned to the school. 
The Department will utilize five separate mainstream high schools in the Fresno Unified School District, the largest school district in the City and County of Fresno:  Bullard, Sunnyside, Roosevelt, Edison and Cambridge/DeWolf.  They also have access to the connected alternative high school as well as their feeder elementary and middle schools. Supervision of youth on formal probation will be carried out by DPO’s who are assigned full-time to the Campus Unit. Two DPO’s are assigned to Central Unified School District. There is also one DPO assigned to the Sanger Unified School District and two assigned to the Kings Canyon Unified School District.  
The Fresno, Central, Sanger and Kings Canyon Unified School Districts have collaboratively agreed to promote youth development to include an appropriate prevention/intervention program for youth enrolled in their respective School District elementary schools.  The goal is to promote positive behaviors in the school, home and community by fostering positive, proactive relationships with DPO’s. In addition, many of the FUSD high schools involved in this project operate Youth Courts, an evidence-based practice, where students who are first-time offenders go through proceedings, with a jury panel consisting of their peers.  Sanger Unified and Central Unified also implement the Juvenile Youth Court practice.  The Campus DPO can also use the Youth Court as an alternative to filing a formal petition, thus avoiding the Delinquency Court. 
East and West Fresno County Supervision Officers will provide supervision with collaborative partners, school and police partners.  There will be four DPO’s assigned full-time to the rural areas of Fresno County.  Two DPO’s will be assigned to East Fresno County area and there will be two DPO’s focusing on West Fresno County communities.</t>
  </si>
  <si>
    <t>The Juvenile Sex Offender caseload is comprised of youth adjudicated in the Delinquency Court or who have been placed on Deferred Entry of Judgment for a sexual offense that requires them to complete out-patient Sex Offender Treatment.   The program goals are to reduce the arrest, incarceration and violation of probation rate and to increase the successful completion of probation rate, a higher level of collection of restitution and a greater level of community service completion.   
The assigned DPO will continue to work with treatment providers, to ensure compliance, as well as working with the youth’s family and the local school districts.  Intensive supervision is provided and can include contact with the offender in the home, school site, Probation Department, or at treatment facilities.   
The DPO assigned to this caseload has case management responsibility for the duration of the youth’s period on probation or DEJ.  It is the responsibility of the DPO Officer to refer the youth to an acceptable out-patient Sex Offender Treatment program, which usually takes a minimum of 18 months to 3 years to complete, as well as individual and family counseling.  
The Sex Offender Treatment programs utilize Cognitive Behavioral Therapy (CBT) and/or Dialectical Behavior Therapy (DBT) interventions, which are evidence based, in the group setting as well as others, but these interventions are effective for this population.  The group environment is experiential in nature in order to minimize the participant’s defenses so that the group therapists can experience the client as he would operate outside the office environment.  Each treatment provider is responsible for reporting the progress and attendance in treatment.  
The DPO will work with all treatment providers, law-enforcement agencies, school districts, the District Attorney’s Office, and the Child Abuse Review Team (C.A.R.T.) to ensure the youth’s compliance with his/her conditions of probation or DEJ</t>
  </si>
  <si>
    <t>Substance Abuse Intervention Program (SAU)</t>
  </si>
  <si>
    <r>
      <t xml:space="preserve">The Victim Offender Reconciliation Program (VORP) and Community Justice Conference (CJC) program(s) is a contract that provides restorative justice and victim offender mediation for youth and their families as an early intervention service. Restorative Justice focuses on the harm caused by crime, repairing the harm done to victims, and requires offenders to take responsibility for their actions and the harm they have caused.  
Both CJC and VORP utilize evidence-based practices including cognitive behavioral therapy.  With the assistance of locally trained mediators, CJC facilitates a mediation and restitution process which considers the impact, needs, and the concerns of the victim, offender, and the community.  CJC gives the people involved an opportunity to decide how to best address the offense and how to keep it from re-occurring.  CJC monitors the plan and assists the parties in keeping agreements.  
</t>
    </r>
    <r>
      <rPr>
        <b/>
        <i/>
        <u/>
        <sz val="10"/>
        <rFont val="Arial"/>
        <family val="2"/>
      </rPr>
      <t xml:space="preserve"> </t>
    </r>
  </si>
  <si>
    <t xml:space="preserve">Informal probationers, although at the entry level of the Juvenile Justice system, are not necessarily considered high risk, but may have high needs.  Evidence-based practices are employed with this population, to help reduce the risk of them entering further into the delinquency system and address needs.
The program goals are to reduce arrest and incarceration while working towards a higher level of restitution collection and community service completion.  As a component of their program, youth and families are assessed promptly after Court and seen by the Deputy Probation Officer (DPO) to review their terms and conditions of Informal probation. 
In a collaborative environment, they will also be referred to agencies which will monitor their compliance of special conditions such as therapy, family counseling, and other programs designed to meet their overall rehabilitative needs which have been shown to be effective in reducing recidivism with this population.  
DPO’s supervising youth on Informal probation can refer them to the Community Justice Conferencing (CJC), which is a program of Victim Offender Reconciliation Program (VORP) of the Central Valley.  Both CJC and VORP utilizes evidence-based practices including cognitive behavioral therapy.  With the assistance of locally trained mediators, CJC facilitates a mediation and restitution process which considers the impact, needs, and the concerns of the victim, offender, and the community.  
CJC gives the people involved an opportunity to decide how to best address the offense and how to keep it from re-occurring.  Once the agreement is met with the offender and the victim, CJC reports to the Court the outcome of the mediation.  CJC monitors the plan and assists the parties in keeping agreements.  The DPO’s also work in collaboration with school districts and treatment providers to ensure compliance with the orders of the Court and restitution collection. </t>
  </si>
  <si>
    <t xml:space="preserve">Two DPO’s are assigned to intensive supervision caseloads for female youth who have been identified as at risk of human trafficking in conducting an assessment identified as the Commercial Sexual Exploitation-Identification Tool. This is a tool which helps identify children and youth who have been, or are being, commercially sexually exploited. The completed CSE-IT will result in a total number that indicates the youth’s level of risk as No Concern, Possible Concern, or Clear Concern.  
The youth who score Possible and/or Clear Concern are screened with the DPO for possible supervision under the CSEC DPO and may be referred to Friday Court.  Friday Court is a specialized court hearing for youth at risk of trafficking or being trafficked. The youth is linked with various resources available to them.  The youth’s participation is voluntary and is not meant to be punitive, but rather positive and supportive.  
The DPO’s will work closely with the youth, service provider and the court in assisting the youth in developing a case plan that best meets their needs.   The DPO’s will also participate in various CSEC trainings, and educational forums in order to maintain awareness in this subject matter. The probation officers will work closely in collaboration with Human Trafficking providers including, but not limited to Fresno County EOC, Central Valley Against Human Trafficking (CVAHT), Breaking the Chains, and with the Crime Victim Assistance Center, Human Trafficking Victim Advocate.    
The DPO’s will provide awareness, training, technical assistance, and advocacy about human trafficking and trafficking-related issues with fellow probation officers.  </t>
  </si>
  <si>
    <t>Greg Reinke</t>
  </si>
  <si>
    <t>Administration Division Director</t>
  </si>
  <si>
    <t>greinke@fresnocountyca.gov</t>
  </si>
  <si>
    <t>Vicki Passmore</t>
  </si>
  <si>
    <t>Probation Division Director</t>
  </si>
  <si>
    <t>559-600-1247</t>
  </si>
  <si>
    <t>vpassmore@fresnocountyca.gov</t>
  </si>
  <si>
    <t>559-600-4760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</si>
  <si>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</si>
  <si>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The Family Behavioral Health Court is a Juvenile Delinquency Superior Court program designed to adjudicate and provide treatment plans for youth who are at high risk to the community as indicated by their assessed and demonstrated mental health impairment. DPO’s will be assigned to a caseload of high needs probationers, who have demonstrated mental health needs requiring specialized assistance. The program goals are to connect the youth and family to a high level of services, reduce the arrest, incarceration and violation of probation rate, and to increase the successful completion of probation rate. 
The FBHC team comprised of the assigned Juvenile DPOs (2), FBHC Coordinator, Defense Counsel, Deputy District Attorney, Department of Behavioral Health clinician, and the Juvenile Court Judge.  The FBHC team uses a collaborative approach to review and suitably address each youth and family referred to the program and sustain participation based on the youth’s and family’s needs. The FBHC team will meet prior to each FBHC session to review referrals for suitability. Subject to the capacity limitations, cases deemed both eligible and suitable will be accepted into the program.  
The primary contracted provider for FBHC is currently Uplift Family Services Assertive Community Treatment (ACT) program, which is an evidence-based treatment modality designed to reduce barriers to accessing treatment services.  </t>
  </si>
  <si>
    <t>Commercial Sexual Exploitation of Children</t>
  </si>
  <si>
    <t xml:space="preserve">VHEA also provides the Day Reporting Center Program (DRC) for youth that have been Court ordered to complete a 180-day substance abuse or mental health component of the program, which also consist of 30 days on the Global Positioning System (GPS). Upon completion of the program, the student is eligible to continue with their education at the school site or reintegrate back into their home school district. The students eligible for DRC are youth in grades 9-12.
The DPO assigned to VHEA provides supervision for youth on formal probation, in order to ensure accountability and compliance with Juvenile Court orders. The Fresno Police Department also partners with the school to provide a collaborative approach to ensuring safety, security, mentoring, and to take enforcement action when necessary. Officers assigned to the campus will help to maintain safety, monitor school attendance and behavior, and provide partnership with other local law enforcement officers assigned by their agencies.
The program goals are to reduce the arrest, incarceration and violation of probation rate and to increase the successful completion of probation rate, a higher level of collection of restitution and a greater level of community service completion. They may also coordinate interventions with the school and other agencies, assist with re-entry efforts for youth, and serve as an agent of early intervention for disruptive or truant youth who are not yet involved in the juvenile justice system. 
The DRC at VHEA is a multi-disciplinary, community-based alternative to incarceration for juvenile offenders. It is a treatment-oriented program comprised of probation, mental health, substance abuse programs, and a school for students who are having mental health or substance abuse problems. Through a combination of intensive supervision and direct services for these youthful offenders, they will be encouraged to live criminal free lifestyle.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</si>
</sst>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i/>
      <u/>
      <sz val="1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3">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41" fontId="1" fillId="9" borderId="10" xfId="0" applyNumberFormat="1" applyFont="1" applyFill="1" applyBorder="1" applyAlignment="1" applyProtection="1">
      <alignment horizont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44" fillId="0" borderId="2" xfId="0" applyFont="1" applyBorder="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44" fillId="0" borderId="0"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12"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passmore@fresnocountyca.gov" TargetMode="External"/><Relationship Id="rId1" Type="http://schemas.openxmlformats.org/officeDocument/2006/relationships/hyperlink" Target="mailto:greinke@fresno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8" sqref="A8:J14"/>
    </sheetView>
  </sheetViews>
  <sheetFormatPr defaultRowHeight="13.2" x14ac:dyDescent="0.25"/>
  <cols>
    <col min="1" max="1" width="9.77734375" style="39" customWidth="1"/>
    <col min="2" max="2" width="9.21875" style="39"/>
    <col min="3" max="3" width="6" style="39" customWidth="1"/>
    <col min="4" max="10" width="10.2187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414</v>
      </c>
      <c r="B24" s="266"/>
      <c r="C24" s="266"/>
      <c r="D24" s="266"/>
      <c r="E24" s="267"/>
      <c r="F24" s="268">
        <v>44105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955</v>
      </c>
      <c r="B27" s="252"/>
      <c r="C27" s="252"/>
      <c r="D27" s="252"/>
      <c r="E27" s="253"/>
      <c r="F27" s="251" t="s">
        <v>956</v>
      </c>
      <c r="G27" s="252"/>
      <c r="H27" s="252"/>
      <c r="I27" s="252"/>
      <c r="J27" s="253"/>
      <c r="N27" s="228"/>
      <c r="O27" s="228"/>
      <c r="P27" s="228"/>
      <c r="Q27" s="228"/>
      <c r="R27" s="228"/>
    </row>
    <row r="28" spans="1:18" ht="15" customHeight="1" x14ac:dyDescent="0.25">
      <c r="A28" s="246"/>
      <c r="B28" s="247"/>
      <c r="C28" s="248"/>
      <c r="D28" s="246" t="s">
        <v>524</v>
      </c>
      <c r="E28" s="247"/>
      <c r="F28" s="247"/>
      <c r="G28" s="247"/>
      <c r="H28" s="247"/>
      <c r="I28" s="247"/>
      <c r="J28" s="248"/>
      <c r="N28" s="4"/>
      <c r="O28" s="4"/>
      <c r="P28" s="4"/>
      <c r="Q28" s="4"/>
      <c r="R28" s="4"/>
    </row>
    <row r="29" spans="1:18" ht="15" customHeight="1" x14ac:dyDescent="0.25">
      <c r="A29" s="241" t="s">
        <v>960</v>
      </c>
      <c r="B29" s="242"/>
      <c r="C29" s="243"/>
      <c r="D29" s="254" t="s">
        <v>957</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958</v>
      </c>
      <c r="B32" s="245"/>
      <c r="C32" s="245"/>
      <c r="D32" s="245"/>
      <c r="E32" s="245"/>
      <c r="F32" s="244" t="s">
        <v>959</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962</v>
      </c>
      <c r="B34" s="242"/>
      <c r="C34" s="243"/>
      <c r="D34" s="263" t="s">
        <v>961</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963</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7"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E50677C9-1198-4CB5-A2D3-DFE13D65A347}"/>
    <hyperlink ref="D34" r:id="rId2" xr:uid="{E17D2420-8C84-438B-9A41-F80B4C6A90C9}"/>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2" t="s">
        <v>322</v>
      </c>
      <c r="B1" s="593"/>
      <c r="C1" s="593"/>
      <c r="D1" s="593"/>
      <c r="E1" s="593"/>
      <c r="F1" s="593"/>
      <c r="G1" s="593"/>
      <c r="H1" s="593"/>
      <c r="I1" s="593"/>
      <c r="J1" s="594"/>
    </row>
    <row r="2" spans="1:11" x14ac:dyDescent="0.25">
      <c r="A2" s="595" t="s">
        <v>199</v>
      </c>
      <c r="B2" s="596"/>
      <c r="C2" s="596"/>
      <c r="D2" s="596"/>
      <c r="E2" s="596"/>
      <c r="F2" s="596"/>
      <c r="G2" s="596"/>
      <c r="H2" s="596"/>
      <c r="I2" s="596"/>
      <c r="J2" s="597"/>
    </row>
    <row r="3" spans="1:11" x14ac:dyDescent="0.25">
      <c r="A3" s="598"/>
      <c r="B3" s="599"/>
      <c r="C3" s="599"/>
      <c r="D3" s="599"/>
      <c r="E3" s="599"/>
      <c r="F3" s="599"/>
      <c r="G3" s="599"/>
      <c r="H3" s="599"/>
      <c r="I3" s="599"/>
      <c r="J3" s="600"/>
    </row>
    <row r="4" spans="1:11" x14ac:dyDescent="0.25">
      <c r="A4" s="601"/>
      <c r="B4" s="602"/>
      <c r="C4" s="602"/>
      <c r="D4" s="602"/>
      <c r="E4" s="602"/>
      <c r="F4" s="602"/>
      <c r="G4" s="602"/>
      <c r="H4" s="602"/>
      <c r="I4" s="602"/>
      <c r="J4" s="603"/>
    </row>
    <row r="5" spans="1:11" x14ac:dyDescent="0.25">
      <c r="A5" s="6"/>
      <c r="B5" s="7"/>
      <c r="C5" s="7"/>
      <c r="D5" s="7"/>
      <c r="E5" s="7"/>
      <c r="F5" s="7"/>
      <c r="G5" s="7"/>
      <c r="H5" s="7"/>
      <c r="I5" s="7"/>
      <c r="J5" s="8"/>
    </row>
    <row r="6" spans="1:11" x14ac:dyDescent="0.25">
      <c r="A6" s="32"/>
      <c r="B6" s="4"/>
      <c r="C6" s="4"/>
      <c r="D6" s="4"/>
      <c r="E6" s="4"/>
      <c r="F6" s="4"/>
      <c r="G6" s="4"/>
      <c r="H6" s="604" t="s">
        <v>200</v>
      </c>
      <c r="I6" s="604"/>
      <c r="J6" s="605"/>
      <c r="K6" s="3"/>
    </row>
    <row r="7" spans="1:11" x14ac:dyDescent="0.25">
      <c r="A7" s="608" t="s">
        <v>201</v>
      </c>
      <c r="B7" s="609"/>
      <c r="C7" s="609"/>
      <c r="D7" s="609"/>
      <c r="E7" s="609"/>
      <c r="F7" s="609"/>
      <c r="G7" s="609"/>
      <c r="H7" s="606"/>
      <c r="I7" s="606"/>
      <c r="J7" s="607"/>
    </row>
    <row r="8" spans="1:11" x14ac:dyDescent="0.25">
      <c r="A8" s="586" t="s">
        <v>369</v>
      </c>
      <c r="B8" s="587"/>
      <c r="C8" s="587"/>
      <c r="D8" s="587"/>
      <c r="E8" s="587"/>
      <c r="F8" s="587"/>
      <c r="G8" s="588"/>
      <c r="H8" s="5"/>
      <c r="I8" s="33"/>
      <c r="J8" s="5"/>
    </row>
    <row r="9" spans="1:11" x14ac:dyDescent="0.25">
      <c r="A9" s="589" t="s">
        <v>370</v>
      </c>
      <c r="B9" s="590"/>
      <c r="C9" s="590"/>
      <c r="D9" s="590"/>
      <c r="E9" s="590"/>
      <c r="F9" s="590"/>
      <c r="G9" s="591"/>
      <c r="H9" s="5"/>
      <c r="I9" s="34"/>
      <c r="J9" s="5"/>
    </row>
    <row r="10" spans="1:11" x14ac:dyDescent="0.25">
      <c r="A10" s="586" t="s">
        <v>202</v>
      </c>
      <c r="B10" s="587"/>
      <c r="C10" s="587"/>
      <c r="D10" s="587"/>
      <c r="E10" s="587"/>
      <c r="F10" s="587"/>
      <c r="G10" s="588"/>
      <c r="H10" s="5"/>
      <c r="I10" s="33"/>
      <c r="J10" s="5"/>
    </row>
    <row r="11" spans="1:11" x14ac:dyDescent="0.25">
      <c r="A11" s="589" t="s">
        <v>203</v>
      </c>
      <c r="B11" s="590"/>
      <c r="C11" s="590"/>
      <c r="D11" s="590"/>
      <c r="E11" s="590"/>
      <c r="F11" s="590"/>
      <c r="G11" s="591"/>
      <c r="H11" s="5"/>
      <c r="I11" s="34"/>
      <c r="J11" s="5"/>
    </row>
    <row r="12" spans="1:11" x14ac:dyDescent="0.25">
      <c r="A12" s="586" t="s">
        <v>204</v>
      </c>
      <c r="B12" s="587"/>
      <c r="C12" s="587"/>
      <c r="D12" s="587"/>
      <c r="E12" s="587"/>
      <c r="F12" s="587"/>
      <c r="G12" s="588"/>
      <c r="H12" s="5"/>
      <c r="I12" s="33"/>
      <c r="J12" s="5"/>
    </row>
    <row r="13" spans="1:11" x14ac:dyDescent="0.25">
      <c r="A13" s="589" t="s">
        <v>205</v>
      </c>
      <c r="B13" s="590"/>
      <c r="C13" s="590"/>
      <c r="D13" s="590"/>
      <c r="E13" s="590"/>
      <c r="F13" s="590"/>
      <c r="G13" s="591"/>
      <c r="H13" s="5"/>
      <c r="I13" s="34"/>
      <c r="J13" s="5"/>
    </row>
    <row r="14" spans="1:11" x14ac:dyDescent="0.25">
      <c r="A14" s="586" t="s">
        <v>371</v>
      </c>
      <c r="B14" s="587"/>
      <c r="C14" s="587"/>
      <c r="D14" s="587"/>
      <c r="E14" s="587"/>
      <c r="F14" s="587"/>
      <c r="G14" s="588"/>
      <c r="H14" s="5"/>
      <c r="I14" s="33"/>
      <c r="J14" s="5"/>
    </row>
    <row r="15" spans="1:11" x14ac:dyDescent="0.25">
      <c r="A15" s="589" t="s">
        <v>206</v>
      </c>
      <c r="B15" s="590"/>
      <c r="C15" s="590"/>
      <c r="D15" s="590"/>
      <c r="E15" s="590"/>
      <c r="F15" s="590"/>
      <c r="G15" s="591"/>
      <c r="H15" s="5"/>
      <c r="I15" s="34"/>
      <c r="J15" s="5"/>
    </row>
    <row r="16" spans="1:11" x14ac:dyDescent="0.25">
      <c r="A16" s="586" t="s">
        <v>207</v>
      </c>
      <c r="B16" s="587"/>
      <c r="C16" s="587"/>
      <c r="D16" s="587"/>
      <c r="E16" s="587"/>
      <c r="F16" s="587"/>
      <c r="G16" s="588"/>
      <c r="H16" s="5"/>
      <c r="I16" s="33"/>
      <c r="J16" s="5"/>
    </row>
    <row r="17" spans="1:10" x14ac:dyDescent="0.25">
      <c r="A17" s="589" t="s">
        <v>208</v>
      </c>
      <c r="B17" s="590"/>
      <c r="C17" s="590"/>
      <c r="D17" s="590"/>
      <c r="E17" s="590"/>
      <c r="F17" s="590"/>
      <c r="G17" s="591"/>
      <c r="H17" s="5"/>
      <c r="I17" s="34"/>
      <c r="J17" s="5"/>
    </row>
    <row r="18" spans="1:10" x14ac:dyDescent="0.25">
      <c r="A18" s="586" t="s">
        <v>209</v>
      </c>
      <c r="B18" s="587"/>
      <c r="C18" s="587"/>
      <c r="D18" s="587"/>
      <c r="E18" s="587"/>
      <c r="F18" s="587"/>
      <c r="G18" s="588"/>
      <c r="H18" s="5"/>
      <c r="I18" s="33"/>
      <c r="J18" s="5"/>
    </row>
    <row r="19" spans="1:10" x14ac:dyDescent="0.25">
      <c r="A19" s="589" t="s">
        <v>210</v>
      </c>
      <c r="B19" s="591"/>
      <c r="C19" s="612"/>
      <c r="D19" s="613"/>
      <c r="E19" s="613"/>
      <c r="F19" s="613"/>
      <c r="G19" s="614"/>
      <c r="H19" s="5"/>
      <c r="I19" s="34"/>
      <c r="J19" s="5"/>
    </row>
    <row r="20" spans="1:10" x14ac:dyDescent="0.25">
      <c r="A20" s="586" t="s">
        <v>210</v>
      </c>
      <c r="B20" s="588"/>
      <c r="C20" s="615"/>
      <c r="D20" s="616"/>
      <c r="E20" s="616"/>
      <c r="F20" s="616"/>
      <c r="G20" s="617"/>
      <c r="H20" s="5"/>
      <c r="I20" s="33"/>
      <c r="J20" s="5"/>
    </row>
    <row r="21" spans="1:10" x14ac:dyDescent="0.25">
      <c r="A21" s="589" t="s">
        <v>210</v>
      </c>
      <c r="B21" s="591"/>
      <c r="C21" s="612"/>
      <c r="D21" s="613"/>
      <c r="E21" s="613"/>
      <c r="F21" s="613"/>
      <c r="G21" s="614"/>
      <c r="H21" s="5"/>
      <c r="I21" s="34"/>
      <c r="J21" s="5"/>
    </row>
    <row r="22" spans="1:10" x14ac:dyDescent="0.25">
      <c r="A22" s="586" t="s">
        <v>210</v>
      </c>
      <c r="B22" s="588"/>
      <c r="C22" s="615"/>
      <c r="D22" s="616"/>
      <c r="E22" s="616"/>
      <c r="F22" s="616"/>
      <c r="G22" s="617"/>
      <c r="H22" s="5"/>
      <c r="I22" s="33"/>
      <c r="J22" s="5"/>
    </row>
    <row r="56" spans="1:8" x14ac:dyDescent="0.25">
      <c r="A56" s="610" t="s">
        <v>325</v>
      </c>
      <c r="B56" s="610"/>
      <c r="C56" s="610"/>
      <c r="D56" s="610"/>
      <c r="E56" s="611" t="str">
        <f>County</f>
        <v>Fresno</v>
      </c>
      <c r="F56" s="611"/>
      <c r="G56" s="611"/>
      <c r="H56" s="61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2" t="s">
        <v>190</v>
      </c>
      <c r="B1" s="593"/>
      <c r="C1" s="593"/>
      <c r="D1" s="593"/>
      <c r="E1" s="593"/>
      <c r="F1" s="593"/>
      <c r="G1" s="593"/>
      <c r="H1" s="593"/>
      <c r="I1" s="593"/>
      <c r="J1" s="594"/>
    </row>
    <row r="2" spans="1:10" x14ac:dyDescent="0.25">
      <c r="A2" s="634" t="s">
        <v>390</v>
      </c>
      <c r="B2" s="635"/>
      <c r="C2" s="635"/>
      <c r="D2" s="635"/>
      <c r="E2" s="635"/>
      <c r="F2" s="635"/>
      <c r="G2" s="635"/>
      <c r="H2" s="635"/>
      <c r="I2" s="635"/>
      <c r="J2" s="636"/>
    </row>
    <row r="3" spans="1:10" x14ac:dyDescent="0.25">
      <c r="A3" s="630" t="s">
        <v>391</v>
      </c>
      <c r="B3" s="631"/>
      <c r="C3" s="631"/>
      <c r="D3" s="631"/>
      <c r="E3" s="631"/>
      <c r="F3" s="631"/>
      <c r="G3" s="631"/>
      <c r="H3" s="631"/>
      <c r="I3" s="631"/>
      <c r="J3" s="632"/>
    </row>
    <row r="4" spans="1:10" x14ac:dyDescent="0.25">
      <c r="A4" s="630" t="s">
        <v>392</v>
      </c>
      <c r="B4" s="631"/>
      <c r="C4" s="631"/>
      <c r="D4" s="631"/>
      <c r="E4" s="631"/>
      <c r="F4" s="631"/>
      <c r="G4" s="631"/>
      <c r="H4" s="631"/>
      <c r="I4" s="631"/>
      <c r="J4" s="632"/>
    </row>
    <row r="5" spans="1:10" x14ac:dyDescent="0.25">
      <c r="A5" s="630" t="s">
        <v>393</v>
      </c>
      <c r="B5" s="631"/>
      <c r="C5" s="631"/>
      <c r="D5" s="631"/>
      <c r="E5" s="631"/>
      <c r="F5" s="631"/>
      <c r="G5" s="631"/>
      <c r="H5" s="631"/>
      <c r="I5" s="631"/>
      <c r="J5" s="632"/>
    </row>
    <row r="6" spans="1:10" x14ac:dyDescent="0.25">
      <c r="A6" s="633" t="s">
        <v>394</v>
      </c>
      <c r="B6" s="622"/>
      <c r="C6" s="622"/>
      <c r="D6" s="622"/>
      <c r="E6" s="622"/>
      <c r="F6" s="622"/>
      <c r="G6" s="622"/>
      <c r="H6" s="622"/>
      <c r="I6" s="622"/>
      <c r="J6" s="623"/>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22"/>
      <c r="C9" s="622"/>
      <c r="D9" s="622"/>
      <c r="E9" s="622"/>
      <c r="F9" s="622"/>
      <c r="G9" s="622"/>
      <c r="H9" s="622"/>
      <c r="I9" s="622"/>
      <c r="J9" s="623"/>
    </row>
    <row r="10" spans="1:10" x14ac:dyDescent="0.25">
      <c r="A10" s="629"/>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9"/>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24" t="s">
        <v>327</v>
      </c>
      <c r="B39" s="625"/>
      <c r="C39" s="625"/>
      <c r="D39" s="625"/>
      <c r="E39" s="625"/>
      <c r="F39" s="625"/>
      <c r="G39" s="625"/>
      <c r="H39" s="625"/>
      <c r="I39" s="625"/>
      <c r="J39" s="626"/>
    </row>
    <row r="40" spans="1:10" x14ac:dyDescent="0.25">
      <c r="A40" s="621" t="s">
        <v>321</v>
      </c>
      <c r="B40" s="627"/>
      <c r="C40" s="627"/>
      <c r="D40" s="627"/>
      <c r="E40" s="627"/>
      <c r="F40" s="627"/>
      <c r="G40" s="627"/>
      <c r="H40" s="627"/>
      <c r="I40" s="627"/>
      <c r="J40" s="628"/>
    </row>
    <row r="41" spans="1:10" x14ac:dyDescent="0.25">
      <c r="A41" s="629"/>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10" t="s">
        <v>325</v>
      </c>
      <c r="B53" s="610"/>
      <c r="C53" s="610"/>
      <c r="D53" s="610"/>
      <c r="E53" s="611" t="str">
        <f>County</f>
        <v>Fresno</v>
      </c>
      <c r="F53" s="611"/>
      <c r="G53" s="611"/>
      <c r="H53" s="61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2" t="s">
        <v>285</v>
      </c>
      <c r="B1" s="593"/>
      <c r="C1" s="593"/>
      <c r="D1" s="593"/>
      <c r="E1" s="593"/>
      <c r="F1" s="593"/>
      <c r="G1" s="593"/>
      <c r="H1" s="593"/>
      <c r="I1" s="593"/>
      <c r="J1" s="594"/>
    </row>
    <row r="2" spans="1:10" x14ac:dyDescent="0.25">
      <c r="A2" s="634" t="s">
        <v>397</v>
      </c>
      <c r="B2" s="635"/>
      <c r="C2" s="635"/>
      <c r="D2" s="635"/>
      <c r="E2" s="635"/>
      <c r="F2" s="635"/>
      <c r="G2" s="635"/>
      <c r="H2" s="635"/>
      <c r="I2" s="635"/>
      <c r="J2" s="636"/>
    </row>
    <row r="3" spans="1:10" x14ac:dyDescent="0.25">
      <c r="A3" s="630" t="s">
        <v>398</v>
      </c>
      <c r="B3" s="631"/>
      <c r="C3" s="631"/>
      <c r="D3" s="631"/>
      <c r="E3" s="631"/>
      <c r="F3" s="631"/>
      <c r="G3" s="631"/>
      <c r="H3" s="631"/>
      <c r="I3" s="631"/>
      <c r="J3" s="632"/>
    </row>
    <row r="4" spans="1:10" x14ac:dyDescent="0.25">
      <c r="A4" s="630" t="s">
        <v>399</v>
      </c>
      <c r="B4" s="631"/>
      <c r="C4" s="631"/>
      <c r="D4" s="631"/>
      <c r="E4" s="631"/>
      <c r="F4" s="631"/>
      <c r="G4" s="631"/>
      <c r="H4" s="631"/>
      <c r="I4" s="631"/>
      <c r="J4" s="632"/>
    </row>
    <row r="5" spans="1:10" x14ac:dyDescent="0.25">
      <c r="A5" s="630" t="s">
        <v>400</v>
      </c>
      <c r="B5" s="631"/>
      <c r="C5" s="631"/>
      <c r="D5" s="631"/>
      <c r="E5" s="631"/>
      <c r="F5" s="631"/>
      <c r="G5" s="631"/>
      <c r="H5" s="631"/>
      <c r="I5" s="631"/>
      <c r="J5" s="63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1" t="s">
        <v>194</v>
      </c>
      <c r="B8" s="622"/>
      <c r="C8" s="622"/>
      <c r="D8" s="622"/>
      <c r="E8" s="622"/>
      <c r="F8" s="622"/>
      <c r="G8" s="622"/>
      <c r="H8" s="622"/>
      <c r="I8" s="622"/>
      <c r="J8" s="623"/>
    </row>
    <row r="9" spans="1:10" x14ac:dyDescent="0.25">
      <c r="A9" s="629"/>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37" t="s">
        <v>213</v>
      </c>
      <c r="B25" s="638"/>
      <c r="C25" s="638"/>
      <c r="D25" s="639"/>
      <c r="E25" s="637"/>
      <c r="F25" s="639"/>
      <c r="G25" s="637"/>
      <c r="H25" s="638"/>
      <c r="I25" s="638"/>
      <c r="J25" s="639"/>
    </row>
    <row r="26" spans="1:10" x14ac:dyDescent="0.25">
      <c r="A26" s="642" t="s">
        <v>195</v>
      </c>
      <c r="B26" s="643"/>
      <c r="C26" s="643"/>
      <c r="D26" s="643"/>
      <c r="E26" s="643"/>
      <c r="F26" s="643"/>
      <c r="G26" s="643"/>
      <c r="H26" s="643"/>
      <c r="I26" s="643"/>
      <c r="J26" s="644"/>
    </row>
    <row r="27" spans="1:10" x14ac:dyDescent="0.25">
      <c r="A27" s="645"/>
      <c r="B27" s="646"/>
      <c r="C27" s="646"/>
      <c r="D27" s="646"/>
      <c r="E27" s="646"/>
      <c r="F27" s="646"/>
      <c r="G27" s="646"/>
      <c r="H27" s="646"/>
      <c r="I27" s="646"/>
      <c r="J27" s="647"/>
    </row>
    <row r="28" spans="1:10" x14ac:dyDescent="0.25">
      <c r="A28" s="648"/>
      <c r="B28" s="649"/>
      <c r="C28" s="649"/>
      <c r="D28" s="649"/>
      <c r="E28" s="649"/>
      <c r="F28" s="649"/>
      <c r="G28" s="649"/>
      <c r="H28" s="649"/>
      <c r="I28" s="649"/>
      <c r="J28" s="650"/>
    </row>
    <row r="29" spans="1:10" x14ac:dyDescent="0.25">
      <c r="A29" s="629"/>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1" t="s">
        <v>403</v>
      </c>
      <c r="B53" s="651"/>
      <c r="C53" s="651"/>
      <c r="D53" s="651"/>
      <c r="E53" s="651"/>
      <c r="F53" s="651"/>
      <c r="G53" s="651"/>
      <c r="H53" s="651"/>
      <c r="I53" s="651"/>
      <c r="J53" s="651"/>
    </row>
    <row r="54" spans="1:10" x14ac:dyDescent="0.25">
      <c r="A54" s="652" t="s">
        <v>404</v>
      </c>
      <c r="B54" s="652"/>
      <c r="C54" s="652"/>
      <c r="D54" s="652"/>
      <c r="E54" s="652"/>
      <c r="F54" s="652"/>
      <c r="G54" s="652"/>
      <c r="H54" s="652"/>
      <c r="I54" s="652"/>
      <c r="J54" s="652"/>
    </row>
    <row r="55" spans="1:10" x14ac:dyDescent="0.25">
      <c r="A55" s="39"/>
      <c r="B55" s="39"/>
      <c r="C55" s="39"/>
      <c r="D55" s="39"/>
      <c r="E55" s="39"/>
      <c r="F55" s="39"/>
      <c r="G55" s="39"/>
      <c r="H55" s="39"/>
      <c r="I55" s="39"/>
      <c r="J55" s="39"/>
    </row>
    <row r="56" spans="1:10" x14ac:dyDescent="0.25">
      <c r="A56" s="610" t="s">
        <v>325</v>
      </c>
      <c r="B56" s="610"/>
      <c r="C56" s="610"/>
      <c r="D56" s="610"/>
      <c r="E56" s="640" t="str">
        <f>County</f>
        <v>Fresno</v>
      </c>
      <c r="F56" s="640"/>
      <c r="G56" s="640"/>
      <c r="H56" s="640"/>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77734375" customWidth="1"/>
  </cols>
  <sheetData>
    <row r="1" spans="1:2" x14ac:dyDescent="0.25">
      <c r="A1" t="s">
        <v>539</v>
      </c>
      <c r="B1" s="23" t="str">
        <f>County</f>
        <v>Fresno</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Greg Reinke</v>
      </c>
    </row>
    <row r="10" spans="1:2" x14ac:dyDescent="0.25">
      <c r="A10" t="s">
        <v>218</v>
      </c>
      <c r="B10" t="str">
        <f>primarytitle</f>
        <v>Administration Division Director</v>
      </c>
    </row>
    <row r="11" spans="1:2" x14ac:dyDescent="0.25">
      <c r="A11" t="s">
        <v>217</v>
      </c>
      <c r="B11" t="str">
        <f>primphone</f>
        <v>559-600-1247</v>
      </c>
    </row>
    <row r="12" spans="1:2" x14ac:dyDescent="0.25">
      <c r="A12" t="s">
        <v>193</v>
      </c>
      <c r="B12" s="10" t="str">
        <f>preemail</f>
        <v>greinke@fresnocountyca.gov</v>
      </c>
    </row>
    <row r="13" spans="1:2" x14ac:dyDescent="0.25">
      <c r="A13" t="s">
        <v>365</v>
      </c>
      <c r="B13" t="str">
        <f>seccontact</f>
        <v>Vicki Passmore</v>
      </c>
    </row>
    <row r="14" spans="1:2" x14ac:dyDescent="0.25">
      <c r="A14" t="s">
        <v>366</v>
      </c>
      <c r="B14" t="str">
        <f>seccontitle</f>
        <v>Probation Division Director</v>
      </c>
    </row>
    <row r="15" spans="1:2" x14ac:dyDescent="0.25">
      <c r="A15" t="s">
        <v>367</v>
      </c>
      <c r="B15" t="str">
        <f>secphone</f>
        <v>559-600-4760</v>
      </c>
    </row>
    <row r="16" spans="1:2" x14ac:dyDescent="0.25">
      <c r="A16" t="s">
        <v>368</v>
      </c>
      <c r="B16" t="str">
        <f>secemail</f>
        <v>vpassmore@fresnocountyca.gov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3274422</v>
      </c>
    </row>
    <row r="34" spans="1:2" x14ac:dyDescent="0.25">
      <c r="A34" t="s">
        <v>557</v>
      </c>
      <c r="B34" s="11">
        <f>t1jjcpaserv</f>
        <v>1268709</v>
      </c>
    </row>
    <row r="35" spans="1:2" x14ac:dyDescent="0.25">
      <c r="A35" t="s">
        <v>558</v>
      </c>
      <c r="B35" s="11">
        <f>t1jjcpaprof</f>
        <v>244428</v>
      </c>
    </row>
    <row r="36" spans="1:2" x14ac:dyDescent="0.25">
      <c r="A36" t="s">
        <v>559</v>
      </c>
      <c r="B36" s="11">
        <f>t1jjcpacbo</f>
        <v>110449</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4898008</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77734375" customWidth="1"/>
  </cols>
  <sheetData>
    <row r="1" spans="1:2" x14ac:dyDescent="0.25">
      <c r="A1" t="s">
        <v>539</v>
      </c>
      <c r="B1" s="23" t="str">
        <f>County</f>
        <v>Fresno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77734375" customWidth="1"/>
    <col min="2" max="2" width="41.5546875" customWidth="1"/>
  </cols>
  <sheetData>
    <row r="1" spans="1:2" x14ac:dyDescent="0.25">
      <c r="A1" t="s">
        <v>539</v>
      </c>
      <c r="B1" s="23" t="str">
        <f>County</f>
        <v>Fresno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4898008</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Fresno</v>
      </c>
      <c r="B2" s="25">
        <f>Reportdate</f>
        <v>44105</v>
      </c>
      <c r="C2" s="24" t="e">
        <f>Chief</f>
        <v>#REF!</v>
      </c>
      <c r="D2" t="e">
        <f>Chiefphone2</f>
        <v>#REF!</v>
      </c>
      <c r="E2" s="10" t="e">
        <f>Address</f>
        <v>#REF!</v>
      </c>
      <c r="F2" s="10" t="e">
        <f>City</f>
        <v>#REF!</v>
      </c>
      <c r="G2" s="9" t="e">
        <f>ZIP</f>
        <v>#REF!</v>
      </c>
      <c r="H2" s="10" t="e">
        <f>Chiefemail2</f>
        <v>#REF!</v>
      </c>
      <c r="I2" t="str">
        <f>primcontact</f>
        <v>Greg Reinke</v>
      </c>
      <c r="J2" t="str">
        <f>primarytitle</f>
        <v>Administration Division Director</v>
      </c>
      <c r="K2" t="str">
        <f>primphone</f>
        <v>559-600-1247</v>
      </c>
      <c r="L2" s="10" t="str">
        <f>preemail</f>
        <v>greinke@fresnocountyca.gov</v>
      </c>
      <c r="M2" t="str">
        <f>seccontact</f>
        <v>Vicki Passmore</v>
      </c>
      <c r="N2" t="str">
        <f>seccontitle</f>
        <v>Probation Division Director</v>
      </c>
      <c r="O2" t="str">
        <f>secphone</f>
        <v>559-600-4760</v>
      </c>
      <c r="P2" t="str">
        <f>secemail</f>
        <v>vpassmore@fresnocountyca.gov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3274422</v>
      </c>
      <c r="AH2" s="11">
        <f>t1jjcpaserv</f>
        <v>1268709</v>
      </c>
      <c r="AI2" s="11">
        <f>t1jjcpaprof</f>
        <v>244428</v>
      </c>
      <c r="AJ2" s="11">
        <f>t1jjcpacbo</f>
        <v>110449</v>
      </c>
      <c r="AK2" s="11">
        <f>t1jjcpaequip</f>
        <v>0</v>
      </c>
      <c r="AL2" s="11">
        <f>t1jjcpaadmin</f>
        <v>0</v>
      </c>
      <c r="AM2" s="11">
        <f>t1jjcpaothr1</f>
        <v>0</v>
      </c>
      <c r="AN2" s="11">
        <f>t1jjcpaothr2</f>
        <v>0</v>
      </c>
      <c r="AO2" s="11">
        <f>t1jjcpaothr3</f>
        <v>0</v>
      </c>
      <c r="AP2" s="11">
        <f>t1jjcpatot</f>
        <v>4898008</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Fresno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Fresno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4898008</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0" sqref="I10:J10"/>
    </sheetView>
  </sheetViews>
  <sheetFormatPr defaultRowHeight="13.2" x14ac:dyDescent="0.25"/>
  <cols>
    <col min="1" max="1" width="3.77734375" style="39" customWidth="1"/>
    <col min="2" max="4" width="9.21875" style="39"/>
    <col min="5" max="5" width="6.44140625" style="39" customWidth="1"/>
    <col min="6" max="6" width="6.21875" style="39" customWidth="1"/>
    <col min="7" max="14" width="5.77734375" style="39" customWidth="1"/>
    <col min="15" max="15" width="6.77734375" style="39" customWidth="1"/>
    <col min="16" max="24" width="8.77734375" style="39"/>
  </cols>
  <sheetData>
    <row r="1" spans="1:24" s="198" customFormat="1" ht="15.75" customHeight="1" x14ac:dyDescent="0.25">
      <c r="A1" s="318" t="s">
        <v>843</v>
      </c>
      <c r="B1" s="319"/>
      <c r="C1" s="319"/>
      <c r="D1" s="319"/>
      <c r="E1" s="319"/>
      <c r="F1" s="319"/>
      <c r="G1" s="319"/>
      <c r="H1" s="319"/>
      <c r="I1" s="319"/>
      <c r="J1" s="319"/>
      <c r="K1" s="316" t="str">
        <f>'CONTACT INFORMATION'!$A$24</f>
        <v>Fresno</v>
      </c>
      <c r="L1" s="316"/>
      <c r="M1" s="316"/>
      <c r="N1" s="316"/>
      <c r="O1" s="31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5">
      <c r="A4" s="325" t="s">
        <v>924</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5">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311">
        <v>0</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2" t="s">
        <v>886</v>
      </c>
      <c r="F9" s="312"/>
      <c r="G9" s="312"/>
      <c r="H9" s="312"/>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4"/>
      <c r="G10" s="314"/>
      <c r="H10" s="315"/>
      <c r="I10" s="290">
        <v>1856</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3" t="s">
        <v>874</v>
      </c>
      <c r="E13" s="313"/>
      <c r="F13" s="313"/>
      <c r="G13" s="313"/>
      <c r="H13" s="313"/>
      <c r="I13" s="313"/>
      <c r="J13" s="313"/>
      <c r="K13" s="313"/>
      <c r="L13" s="313"/>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2343</v>
      </c>
      <c r="J14" s="291"/>
      <c r="K14" s="97"/>
      <c r="L14" s="97"/>
      <c r="M14" s="97"/>
      <c r="N14" s="97"/>
      <c r="O14" s="98"/>
    </row>
    <row r="15" spans="1:24" ht="13.8" x14ac:dyDescent="0.25">
      <c r="A15" s="91"/>
      <c r="B15" s="45"/>
      <c r="C15" s="128"/>
      <c r="D15" s="128"/>
      <c r="E15" s="296" t="s">
        <v>815</v>
      </c>
      <c r="F15" s="296"/>
      <c r="G15" s="296"/>
      <c r="H15" s="296"/>
      <c r="I15" s="288">
        <v>705</v>
      </c>
      <c r="J15" s="289"/>
      <c r="K15" s="97"/>
      <c r="L15" s="97"/>
      <c r="M15" s="97"/>
      <c r="N15" s="97"/>
      <c r="O15" s="98"/>
    </row>
    <row r="16" spans="1:24" ht="14.4" x14ac:dyDescent="0.3">
      <c r="A16" s="102"/>
      <c r="B16" s="45"/>
      <c r="C16" s="128"/>
      <c r="D16" s="128"/>
      <c r="E16" s="298" t="s">
        <v>827</v>
      </c>
      <c r="F16" s="298"/>
      <c r="G16" s="298"/>
      <c r="H16" s="298"/>
      <c r="I16" s="292">
        <f>SUM(I14:J15)</f>
        <v>3048</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1929</v>
      </c>
      <c r="J20" s="291"/>
      <c r="K20" s="97"/>
      <c r="L20" s="97"/>
      <c r="M20" s="97"/>
      <c r="N20" s="97"/>
      <c r="O20" s="98"/>
    </row>
    <row r="21" spans="1:24" ht="13.8" x14ac:dyDescent="0.25">
      <c r="A21" s="102"/>
      <c r="B21" s="128"/>
      <c r="C21" s="128"/>
      <c r="D21" s="128"/>
      <c r="E21" s="296" t="s">
        <v>818</v>
      </c>
      <c r="F21" s="296"/>
      <c r="G21" s="296"/>
      <c r="H21" s="296"/>
      <c r="I21" s="309">
        <v>328</v>
      </c>
      <c r="J21" s="310"/>
      <c r="K21" s="97"/>
      <c r="L21" s="97"/>
      <c r="M21" s="97"/>
      <c r="N21" s="97"/>
      <c r="O21" s="98"/>
    </row>
    <row r="22" spans="1:24" ht="13.8" x14ac:dyDescent="0.25">
      <c r="A22" s="102"/>
      <c r="B22" s="128"/>
      <c r="C22" s="128"/>
      <c r="D22" s="128"/>
      <c r="E22" s="297" t="s">
        <v>819</v>
      </c>
      <c r="F22" s="297"/>
      <c r="G22" s="297"/>
      <c r="H22" s="297"/>
      <c r="I22" s="290">
        <v>646</v>
      </c>
      <c r="J22" s="291"/>
      <c r="K22" s="97"/>
      <c r="L22" s="97"/>
      <c r="M22" s="97"/>
      <c r="N22" s="97"/>
      <c r="O22" s="98"/>
    </row>
    <row r="23" spans="1:24" ht="13.8" x14ac:dyDescent="0.25">
      <c r="A23" s="102"/>
      <c r="B23" s="128"/>
      <c r="C23" s="128"/>
      <c r="D23" s="128"/>
      <c r="E23" s="296" t="s">
        <v>820</v>
      </c>
      <c r="F23" s="296"/>
      <c r="G23" s="296"/>
      <c r="H23" s="296"/>
      <c r="I23" s="288">
        <v>75</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11</v>
      </c>
      <c r="J25" s="289"/>
      <c r="K25" s="97"/>
      <c r="L25" s="97"/>
      <c r="M25" s="97"/>
      <c r="N25" s="97"/>
      <c r="O25" s="98"/>
    </row>
    <row r="26" spans="1:24" ht="13.8" x14ac:dyDescent="0.25">
      <c r="A26" s="102"/>
      <c r="B26" s="128"/>
      <c r="C26" s="128"/>
      <c r="D26" s="128"/>
      <c r="E26" s="297" t="s">
        <v>823</v>
      </c>
      <c r="F26" s="297"/>
      <c r="G26" s="297"/>
      <c r="H26" s="297"/>
      <c r="I26" s="290">
        <v>59</v>
      </c>
      <c r="J26" s="291"/>
      <c r="K26" s="97"/>
      <c r="L26" s="97"/>
      <c r="M26" s="97"/>
      <c r="N26" s="97"/>
      <c r="O26" s="98"/>
    </row>
    <row r="27" spans="1:24" ht="14.4" x14ac:dyDescent="0.3">
      <c r="A27" s="102"/>
      <c r="B27" s="128"/>
      <c r="C27" s="128"/>
      <c r="D27" s="128"/>
      <c r="E27" s="298" t="s">
        <v>827</v>
      </c>
      <c r="F27" s="298"/>
      <c r="G27" s="298"/>
      <c r="H27" s="298"/>
      <c r="I27" s="292">
        <f>SUM(I20:J26)</f>
        <v>3048</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7"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1" activePane="bottomLeft" state="frozen"/>
      <selection activeCell="B1" sqref="B1"/>
      <selection pane="bottomLeft" activeCell="J34" sqref="J34:K34"/>
    </sheetView>
  </sheetViews>
  <sheetFormatPr defaultRowHeight="13.2" x14ac:dyDescent="0.25"/>
  <cols>
    <col min="1" max="1" width="3.77734375" style="39" customWidth="1"/>
    <col min="2" max="4" width="9.21875" style="39"/>
    <col min="5" max="5" width="6.77734375" style="39" customWidth="1"/>
    <col min="6" max="6" width="6.5546875" style="39" customWidth="1"/>
    <col min="7" max="14" width="5.77734375" style="39" customWidth="1"/>
    <col min="15" max="15" width="6.77734375" style="39" customWidth="1"/>
    <col min="16" max="37" width="8.77734375" style="39"/>
  </cols>
  <sheetData>
    <row r="1" spans="1:37" ht="15.75" customHeight="1" x14ac:dyDescent="0.3">
      <c r="A1" s="351" t="s">
        <v>843</v>
      </c>
      <c r="B1" s="352"/>
      <c r="C1" s="352"/>
      <c r="D1" s="352"/>
      <c r="E1" s="352"/>
      <c r="F1" s="352"/>
      <c r="G1" s="352"/>
      <c r="H1" s="352"/>
      <c r="I1" s="352"/>
      <c r="J1" s="352"/>
      <c r="K1" s="349" t="str">
        <f>'CONTACT INFORMATION'!$A$24</f>
        <v>Fresno</v>
      </c>
      <c r="L1" s="349"/>
      <c r="M1" s="349"/>
      <c r="N1" s="349"/>
      <c r="O1" s="35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6" t="s">
        <v>845</v>
      </c>
      <c r="B3" s="347"/>
      <c r="C3" s="347"/>
      <c r="D3" s="347"/>
      <c r="E3" s="347"/>
      <c r="F3" s="347"/>
      <c r="G3" s="347"/>
      <c r="H3" s="347"/>
      <c r="I3" s="347"/>
      <c r="J3" s="347"/>
      <c r="K3" s="347"/>
      <c r="L3" s="347"/>
      <c r="M3" s="347"/>
      <c r="N3" s="347"/>
      <c r="O3" s="348"/>
    </row>
    <row r="4" spans="1:37" s="42" customFormat="1" ht="44.25" customHeight="1" x14ac:dyDescent="0.25">
      <c r="A4" s="343" t="s">
        <v>925</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4" t="s">
        <v>889</v>
      </c>
      <c r="E7" s="365"/>
      <c r="F7" s="365"/>
      <c r="G7" s="365"/>
      <c r="H7" s="365"/>
      <c r="I7" s="366"/>
      <c r="J7" s="360">
        <v>1257</v>
      </c>
      <c r="K7" s="361"/>
      <c r="L7" s="45"/>
      <c r="M7" s="45"/>
      <c r="N7" s="45"/>
      <c r="O7" s="92"/>
    </row>
    <row r="8" spans="1:37" ht="14.1" customHeight="1" x14ac:dyDescent="0.25">
      <c r="A8" s="91"/>
      <c r="B8" s="128"/>
      <c r="C8" s="128"/>
      <c r="D8" s="354" t="s">
        <v>890</v>
      </c>
      <c r="E8" s="355"/>
      <c r="F8" s="355"/>
      <c r="G8" s="355"/>
      <c r="H8" s="355"/>
      <c r="I8" s="356"/>
      <c r="J8" s="362">
        <v>599</v>
      </c>
      <c r="K8" s="363"/>
      <c r="L8" s="125"/>
      <c r="M8" s="125"/>
      <c r="N8" s="125"/>
      <c r="O8" s="126"/>
      <c r="P8" s="214"/>
    </row>
    <row r="9" spans="1:37" ht="14.1" customHeight="1" x14ac:dyDescent="0.25">
      <c r="A9" s="91"/>
      <c r="B9" s="128"/>
      <c r="C9" s="128"/>
      <c r="D9" s="357" t="s">
        <v>827</v>
      </c>
      <c r="E9" s="358"/>
      <c r="F9" s="358"/>
      <c r="G9" s="358"/>
      <c r="H9" s="358"/>
      <c r="I9" s="359"/>
      <c r="J9" s="338">
        <f>SUM(I7:J8)</f>
        <v>1856</v>
      </c>
      <c r="K9" s="33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3" t="s">
        <v>885</v>
      </c>
      <c r="E12" s="374"/>
      <c r="F12" s="374"/>
      <c r="G12" s="374"/>
      <c r="H12" s="374"/>
      <c r="I12" s="374"/>
      <c r="J12" s="290">
        <v>210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5" t="s">
        <v>891</v>
      </c>
      <c r="E13" s="376"/>
      <c r="F13" s="376"/>
      <c r="G13" s="376"/>
      <c r="H13" s="376"/>
      <c r="I13" s="376"/>
      <c r="J13" s="288">
        <v>4</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3" t="s">
        <v>892</v>
      </c>
      <c r="E14" s="374"/>
      <c r="F14" s="374"/>
      <c r="G14" s="374"/>
      <c r="H14" s="374"/>
      <c r="I14" s="374"/>
      <c r="J14" s="290">
        <v>924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5" t="s">
        <v>893</v>
      </c>
      <c r="E15" s="376"/>
      <c r="F15" s="376"/>
      <c r="G15" s="376"/>
      <c r="H15" s="376"/>
      <c r="I15" s="376"/>
      <c r="J15" s="288">
        <v>9</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3" t="s">
        <v>894</v>
      </c>
      <c r="E16" s="374"/>
      <c r="F16" s="374"/>
      <c r="G16" s="374"/>
      <c r="H16" s="374"/>
      <c r="I16" s="374"/>
      <c r="J16" s="290">
        <v>49</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7" t="s">
        <v>895</v>
      </c>
      <c r="E19" s="378"/>
      <c r="F19" s="378"/>
      <c r="G19" s="378"/>
      <c r="H19" s="378"/>
      <c r="I19" s="378"/>
      <c r="J19" s="311">
        <v>128</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4</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7" t="s">
        <v>897</v>
      </c>
      <c r="E21" s="378"/>
      <c r="F21" s="378"/>
      <c r="G21" s="378"/>
      <c r="H21" s="378"/>
      <c r="I21" s="378"/>
      <c r="J21" s="311">
        <v>687</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7" t="s">
        <v>917</v>
      </c>
      <c r="E23" s="378"/>
      <c r="F23" s="378"/>
      <c r="G23" s="378"/>
      <c r="H23" s="378"/>
      <c r="I23" s="378"/>
      <c r="J23" s="311">
        <v>89</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7" t="s">
        <v>900</v>
      </c>
      <c r="E25" s="378"/>
      <c r="F25" s="378"/>
      <c r="G25" s="378"/>
      <c r="H25" s="378"/>
      <c r="I25" s="378"/>
      <c r="J25" s="311">
        <v>16</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924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40" t="s">
        <v>814</v>
      </c>
      <c r="E32" s="340"/>
      <c r="F32" s="340"/>
      <c r="G32" s="340"/>
      <c r="H32" s="340"/>
      <c r="I32" s="340"/>
      <c r="J32" s="370">
        <v>1465</v>
      </c>
      <c r="K32" s="371"/>
      <c r="L32" s="125"/>
      <c r="M32" s="125"/>
      <c r="N32" s="125"/>
      <c r="O32" s="126"/>
      <c r="P32" s="214"/>
    </row>
    <row r="33" spans="1:37" ht="14.1" customHeight="1" x14ac:dyDescent="0.25">
      <c r="A33" s="91"/>
      <c r="B33" s="45"/>
      <c r="C33" s="45"/>
      <c r="D33" s="330" t="s">
        <v>815</v>
      </c>
      <c r="E33" s="331"/>
      <c r="F33" s="331"/>
      <c r="G33" s="331"/>
      <c r="H33" s="331"/>
      <c r="I33" s="369"/>
      <c r="J33" s="336">
        <v>391</v>
      </c>
      <c r="K33" s="337"/>
      <c r="L33" s="125"/>
      <c r="M33" s="125"/>
      <c r="N33" s="125"/>
      <c r="O33" s="126"/>
      <c r="P33" s="214"/>
    </row>
    <row r="34" spans="1:37" ht="14.1" customHeight="1" x14ac:dyDescent="0.25">
      <c r="A34" s="91"/>
      <c r="B34" s="45"/>
      <c r="C34" s="45"/>
      <c r="D34" s="341" t="s">
        <v>827</v>
      </c>
      <c r="E34" s="341"/>
      <c r="F34" s="341"/>
      <c r="G34" s="341"/>
      <c r="H34" s="341"/>
      <c r="I34" s="341"/>
      <c r="J34" s="338">
        <f>SUM(J32:K33)</f>
        <v>1856</v>
      </c>
      <c r="K34" s="33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2" t="s">
        <v>851</v>
      </c>
      <c r="D36" s="342"/>
      <c r="E36" s="342"/>
      <c r="F36" s="342"/>
      <c r="G36" s="342"/>
      <c r="H36" s="125"/>
      <c r="I36" s="125"/>
      <c r="J36" s="125"/>
      <c r="K36" s="125"/>
      <c r="L36" s="125"/>
      <c r="M36" s="125"/>
      <c r="N36" s="125"/>
      <c r="O36" s="126"/>
      <c r="P36" s="214"/>
    </row>
    <row r="37" spans="1:37" ht="14.1" customHeight="1" x14ac:dyDescent="0.25">
      <c r="A37" s="91"/>
      <c r="B37" s="45"/>
      <c r="C37" s="45"/>
      <c r="D37" s="332" t="s">
        <v>817</v>
      </c>
      <c r="E37" s="333"/>
      <c r="F37" s="333"/>
      <c r="G37" s="333"/>
      <c r="H37" s="333"/>
      <c r="I37" s="333"/>
      <c r="J37" s="290">
        <v>1178</v>
      </c>
      <c r="K37" s="291"/>
      <c r="L37" s="125"/>
      <c r="M37" s="125"/>
      <c r="N37" s="125"/>
      <c r="O37" s="126"/>
      <c r="P37" s="214"/>
    </row>
    <row r="38" spans="1:37" s="1" customFormat="1" ht="14.1" customHeight="1" x14ac:dyDescent="0.3">
      <c r="A38" s="127"/>
      <c r="B38" s="128"/>
      <c r="C38" s="128"/>
      <c r="D38" s="330" t="s">
        <v>818</v>
      </c>
      <c r="E38" s="331"/>
      <c r="F38" s="331"/>
      <c r="G38" s="331"/>
      <c r="H38" s="331"/>
      <c r="I38" s="331"/>
      <c r="J38" s="288">
        <v>187</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2" t="s">
        <v>819</v>
      </c>
      <c r="E39" s="333"/>
      <c r="F39" s="333"/>
      <c r="G39" s="333"/>
      <c r="H39" s="333"/>
      <c r="I39" s="333"/>
      <c r="J39" s="290">
        <v>392</v>
      </c>
      <c r="K39" s="291"/>
      <c r="L39" s="125"/>
      <c r="M39" s="125"/>
      <c r="N39" s="125"/>
      <c r="O39" s="126"/>
      <c r="P39" s="214"/>
    </row>
    <row r="40" spans="1:37" ht="14.1" customHeight="1" x14ac:dyDescent="0.25">
      <c r="A40" s="91"/>
      <c r="B40" s="136"/>
      <c r="C40" s="128"/>
      <c r="D40" s="334" t="s">
        <v>820</v>
      </c>
      <c r="E40" s="335"/>
      <c r="F40" s="335"/>
      <c r="G40" s="335"/>
      <c r="H40" s="335"/>
      <c r="I40" s="335"/>
      <c r="J40" s="288">
        <v>55</v>
      </c>
      <c r="K40" s="289"/>
      <c r="L40" s="125"/>
      <c r="M40" s="125"/>
      <c r="N40" s="125"/>
      <c r="O40" s="126"/>
      <c r="P40" s="214"/>
    </row>
    <row r="41" spans="1:37" ht="14.1" customHeight="1" x14ac:dyDescent="0.25">
      <c r="A41" s="91"/>
      <c r="B41" s="136"/>
      <c r="C41" s="128"/>
      <c r="D41" s="332" t="s">
        <v>821</v>
      </c>
      <c r="E41" s="333"/>
      <c r="F41" s="333"/>
      <c r="G41" s="333"/>
      <c r="H41" s="333"/>
      <c r="I41" s="333"/>
      <c r="J41" s="290">
        <v>0</v>
      </c>
      <c r="K41" s="291"/>
      <c r="L41" s="125"/>
      <c r="M41" s="125"/>
      <c r="N41" s="125"/>
      <c r="O41" s="126"/>
      <c r="P41" s="214"/>
    </row>
    <row r="42" spans="1:37" s="1" customFormat="1" ht="14.1" customHeight="1" x14ac:dyDescent="0.25">
      <c r="A42" s="102"/>
      <c r="B42" s="136"/>
      <c r="C42" s="128"/>
      <c r="D42" s="330" t="s">
        <v>822</v>
      </c>
      <c r="E42" s="331"/>
      <c r="F42" s="331"/>
      <c r="G42" s="331"/>
      <c r="H42" s="331"/>
      <c r="I42" s="331"/>
      <c r="J42" s="288">
        <v>10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2" t="s">
        <v>823</v>
      </c>
      <c r="E43" s="333"/>
      <c r="F43" s="333"/>
      <c r="G43" s="333"/>
      <c r="H43" s="333"/>
      <c r="I43" s="333"/>
      <c r="J43" s="290">
        <v>34</v>
      </c>
      <c r="K43" s="291"/>
      <c r="L43" s="125"/>
      <c r="M43" s="125"/>
      <c r="N43" s="125"/>
      <c r="O43" s="126"/>
      <c r="P43" s="214"/>
    </row>
    <row r="44" spans="1:37" ht="14.1" customHeight="1" x14ac:dyDescent="0.25">
      <c r="A44" s="91"/>
      <c r="B44" s="128"/>
      <c r="C44" s="128"/>
      <c r="D44" s="328" t="s">
        <v>827</v>
      </c>
      <c r="E44" s="329"/>
      <c r="F44" s="329"/>
      <c r="G44" s="329"/>
      <c r="H44" s="329"/>
      <c r="I44" s="329"/>
      <c r="J44" s="292">
        <f>SUM(J37:K43)</f>
        <v>1856</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13" sqref="H13"/>
    </sheetView>
  </sheetViews>
  <sheetFormatPr defaultRowHeight="13.2" x14ac:dyDescent="0.25"/>
  <cols>
    <col min="1" max="1" width="10.21875" style="39" customWidth="1"/>
    <col min="2" max="8" width="8.77734375" style="39"/>
    <col min="9" max="9" width="11" style="39" customWidth="1"/>
    <col min="10" max="21" width="8.77734375" style="39"/>
  </cols>
  <sheetData>
    <row r="1" spans="1:21" ht="15.6" x14ac:dyDescent="0.25">
      <c r="A1" s="390" t="s">
        <v>843</v>
      </c>
      <c r="B1" s="391"/>
      <c r="C1" s="391"/>
      <c r="D1" s="391"/>
      <c r="E1" s="391"/>
      <c r="F1" s="391"/>
      <c r="G1" s="316" t="str">
        <f>'CONTACT INFORMATION'!$A$24</f>
        <v>Fresno</v>
      </c>
      <c r="H1" s="316"/>
      <c r="I1" s="31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6" t="s">
        <v>923</v>
      </c>
      <c r="B3" s="347"/>
      <c r="C3" s="347"/>
      <c r="D3" s="347"/>
      <c r="E3" s="347"/>
      <c r="F3" s="347"/>
      <c r="G3" s="347"/>
      <c r="H3" s="347"/>
      <c r="I3" s="348"/>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7814</v>
      </c>
      <c r="H9" s="386"/>
      <c r="I9" s="183"/>
    </row>
    <row r="10" spans="1:21" ht="13.8" x14ac:dyDescent="0.25">
      <c r="A10" s="165"/>
      <c r="B10" s="206"/>
      <c r="C10" s="397" t="s">
        <v>872</v>
      </c>
      <c r="D10" s="397"/>
      <c r="E10" s="397"/>
      <c r="F10" s="397"/>
      <c r="G10" s="395">
        <v>23679</v>
      </c>
      <c r="H10" s="395"/>
      <c r="I10" s="183"/>
    </row>
    <row r="11" spans="1:21" ht="13.8" x14ac:dyDescent="0.25">
      <c r="A11" s="165"/>
      <c r="B11" s="206"/>
      <c r="C11" s="396" t="s">
        <v>873</v>
      </c>
      <c r="D11" s="396"/>
      <c r="E11" s="396"/>
      <c r="F11" s="396"/>
      <c r="G11" s="386">
        <v>47</v>
      </c>
      <c r="H11" s="386"/>
      <c r="I11" s="183"/>
    </row>
    <row r="12" spans="1:21" ht="14.4" x14ac:dyDescent="0.3">
      <c r="A12" s="165"/>
      <c r="B12" s="177"/>
      <c r="C12" s="298" t="s">
        <v>827</v>
      </c>
      <c r="D12" s="298"/>
      <c r="E12" s="298"/>
      <c r="F12" s="298"/>
      <c r="G12" s="392">
        <f>SUM(G9:H11)</f>
        <v>31540</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24199</v>
      </c>
      <c r="H16" s="386"/>
      <c r="I16" s="98"/>
    </row>
    <row r="17" spans="1:9" ht="13.8" x14ac:dyDescent="0.25">
      <c r="A17" s="102"/>
      <c r="B17" s="128"/>
      <c r="C17" s="296" t="s">
        <v>815</v>
      </c>
      <c r="D17" s="296"/>
      <c r="E17" s="296"/>
      <c r="F17" s="296"/>
      <c r="G17" s="395">
        <v>7341</v>
      </c>
      <c r="H17" s="395"/>
      <c r="I17" s="98"/>
    </row>
    <row r="18" spans="1:9" ht="14.4" x14ac:dyDescent="0.3">
      <c r="A18" s="102"/>
      <c r="B18" s="128"/>
      <c r="C18" s="298" t="s">
        <v>827</v>
      </c>
      <c r="D18" s="298"/>
      <c r="E18" s="298"/>
      <c r="F18" s="298"/>
      <c r="G18" s="406">
        <f>SUM(G16:H17)</f>
        <v>31540</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3887</v>
      </c>
      <c r="H22" s="386"/>
      <c r="I22" s="98"/>
    </row>
    <row r="23" spans="1:9" ht="13.8" x14ac:dyDescent="0.25">
      <c r="A23" s="102"/>
      <c r="B23" s="128"/>
      <c r="C23" s="296" t="s">
        <v>818</v>
      </c>
      <c r="D23" s="296"/>
      <c r="E23" s="296"/>
      <c r="F23" s="296"/>
      <c r="G23" s="407">
        <v>7356</v>
      </c>
      <c r="H23" s="407"/>
      <c r="I23" s="98"/>
    </row>
    <row r="24" spans="1:9" ht="13.8" x14ac:dyDescent="0.25">
      <c r="A24" s="102"/>
      <c r="B24" s="128"/>
      <c r="C24" s="297" t="s">
        <v>817</v>
      </c>
      <c r="D24" s="297"/>
      <c r="E24" s="297"/>
      <c r="F24" s="297"/>
      <c r="G24" s="386">
        <v>18513</v>
      </c>
      <c r="H24" s="386"/>
      <c r="I24" s="98"/>
    </row>
    <row r="25" spans="1:9" ht="13.8" x14ac:dyDescent="0.25">
      <c r="A25" s="102"/>
      <c r="B25" s="128"/>
      <c r="C25" s="312" t="s">
        <v>512</v>
      </c>
      <c r="D25" s="312"/>
      <c r="E25" s="312"/>
      <c r="F25" s="312"/>
      <c r="G25" s="395">
        <v>1784</v>
      </c>
      <c r="H25" s="395"/>
      <c r="I25" s="98"/>
    </row>
    <row r="26" spans="1:9" ht="14.4" x14ac:dyDescent="0.3">
      <c r="A26" s="102"/>
      <c r="B26" s="128"/>
      <c r="C26" s="298" t="s">
        <v>827</v>
      </c>
      <c r="D26" s="298"/>
      <c r="E26" s="298"/>
      <c r="F26" s="298"/>
      <c r="G26" s="406">
        <f>SUM(G22:H25)</f>
        <v>31540</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7"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21875" defaultRowHeight="13.2" x14ac:dyDescent="0.25"/>
  <cols>
    <col min="1" max="11" width="9.21875" style="45"/>
    <col min="12" max="16384" width="9.21875" style="39"/>
  </cols>
  <sheetData>
    <row r="1" spans="1:15" ht="15.6" x14ac:dyDescent="0.3">
      <c r="A1" s="351" t="s">
        <v>846</v>
      </c>
      <c r="B1" s="352"/>
      <c r="C1" s="352"/>
      <c r="D1" s="352"/>
      <c r="E1" s="352"/>
      <c r="F1" s="352"/>
      <c r="G1" s="352"/>
      <c r="H1" s="349" t="str">
        <f>'CONTACT INFORMATION'!$A$24</f>
        <v>Fresno</v>
      </c>
      <c r="I1" s="349"/>
      <c r="J1" s="350"/>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937</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897" zoomScaleNormal="100" workbookViewId="0">
      <selection activeCell="A948" sqref="A1:XFD1048576"/>
    </sheetView>
  </sheetViews>
  <sheetFormatPr defaultRowHeight="13.2" x14ac:dyDescent="0.25"/>
  <cols>
    <col min="1" max="1" width="10.44140625" style="39" customWidth="1"/>
    <col min="2" max="5" width="9.21875" style="39"/>
    <col min="6" max="6" width="8" style="39" customWidth="1"/>
    <col min="7" max="9" width="9.21875" style="39"/>
    <col min="10" max="10" width="9" style="39" customWidth="1"/>
    <col min="11" max="12" width="8.77734375" style="39"/>
    <col min="13" max="13" width="9.21875" style="39" customWidth="1"/>
    <col min="14" max="19" width="8.77734375" style="39"/>
  </cols>
  <sheetData>
    <row r="1" spans="1:13" ht="15.75" customHeight="1" x14ac:dyDescent="0.3">
      <c r="A1" s="351" t="s">
        <v>848</v>
      </c>
      <c r="B1" s="352"/>
      <c r="C1" s="352"/>
      <c r="D1" s="352"/>
      <c r="E1" s="352"/>
      <c r="F1" s="352"/>
      <c r="G1" s="352"/>
      <c r="H1" s="349" t="str">
        <f>'CONTACT INFORMATION'!$A$24</f>
        <v>Fresno</v>
      </c>
      <c r="I1" s="349"/>
      <c r="J1" s="350"/>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1" t="s">
        <v>848</v>
      </c>
      <c r="B65" s="352"/>
      <c r="C65" s="352"/>
      <c r="D65" s="352"/>
      <c r="E65" s="352"/>
      <c r="F65" s="352"/>
      <c r="G65" s="352"/>
      <c r="H65" s="349" t="str">
        <f>'CONTACT INFORMATION'!$A$24</f>
        <v>Fresno</v>
      </c>
      <c r="I65" s="349"/>
      <c r="J65" s="350"/>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3.2"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3.2" customHeight="1" x14ac:dyDescent="0.25">
      <c r="A75" s="56"/>
      <c r="B75" s="280"/>
      <c r="C75" s="280"/>
      <c r="D75" s="280"/>
      <c r="E75" s="280"/>
      <c r="F75" s="280"/>
      <c r="G75" s="280"/>
      <c r="H75" s="280"/>
      <c r="I75" s="280"/>
      <c r="J75" s="115"/>
    </row>
    <row r="76" spans="1:10" ht="13.2"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3.2" customHeight="1" x14ac:dyDescent="0.25">
      <c r="A79" s="45"/>
      <c r="B79" s="280"/>
      <c r="C79" s="280"/>
      <c r="D79" s="280"/>
      <c r="E79" s="280"/>
      <c r="F79" s="280"/>
      <c r="G79" s="280"/>
      <c r="H79" s="280"/>
      <c r="I79" s="280"/>
      <c r="J79" s="115"/>
    </row>
    <row r="80" spans="1:10" ht="13.2"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3.2" customHeight="1" x14ac:dyDescent="0.25">
      <c r="A84" s="45"/>
      <c r="B84" s="517"/>
      <c r="C84" s="517"/>
      <c r="D84" s="517"/>
      <c r="E84" s="517"/>
      <c r="F84" s="517"/>
      <c r="G84" s="517"/>
      <c r="H84" s="517"/>
      <c r="I84" s="517"/>
      <c r="J84" s="115"/>
    </row>
    <row r="85" spans="1:10" ht="13.2"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3.2"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7"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1" t="s">
        <v>848</v>
      </c>
      <c r="B125" s="352"/>
      <c r="C125" s="352"/>
      <c r="D125" s="352"/>
      <c r="E125" s="352"/>
      <c r="F125" s="352"/>
      <c r="G125" s="352"/>
      <c r="H125" s="349" t="str">
        <f>'CONTACT INFORMATION'!$A$24</f>
        <v>Fresno</v>
      </c>
      <c r="I125" s="349"/>
      <c r="J125" s="350"/>
      <c r="K125" s="189"/>
      <c r="L125" s="189"/>
    </row>
    <row r="126" spans="1:12" ht="8.6999999999999993"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928</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470</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c r="F132" s="449"/>
      <c r="G132" s="449">
        <f>3140553+133869</f>
        <v>3274422</v>
      </c>
      <c r="H132" s="449"/>
      <c r="I132" s="450"/>
      <c r="J132" s="450"/>
    </row>
    <row r="133" spans="1:16" x14ac:dyDescent="0.25">
      <c r="A133" s="503" t="s">
        <v>528</v>
      </c>
      <c r="B133" s="503"/>
      <c r="C133" s="503"/>
      <c r="D133" s="503"/>
      <c r="E133" s="432"/>
      <c r="F133" s="432"/>
      <c r="G133" s="433">
        <f>1268709</f>
        <v>1268709</v>
      </c>
      <c r="H133" s="433"/>
      <c r="I133" s="448"/>
      <c r="J133" s="448"/>
    </row>
    <row r="134" spans="1:16" x14ac:dyDescent="0.25">
      <c r="A134" s="502" t="s">
        <v>529</v>
      </c>
      <c r="B134" s="502"/>
      <c r="C134" s="502"/>
      <c r="D134" s="502"/>
      <c r="E134" s="449"/>
      <c r="F134" s="449"/>
      <c r="G134" s="449">
        <v>244428</v>
      </c>
      <c r="H134" s="449"/>
      <c r="I134" s="450"/>
      <c r="J134" s="450"/>
    </row>
    <row r="135" spans="1:16" x14ac:dyDescent="0.25">
      <c r="A135" s="503" t="s">
        <v>530</v>
      </c>
      <c r="B135" s="503"/>
      <c r="C135" s="503"/>
      <c r="D135" s="503"/>
      <c r="E135" s="432"/>
      <c r="F135" s="432"/>
      <c r="G135" s="433">
        <v>110449</v>
      </c>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0</v>
      </c>
      <c r="F142" s="437"/>
      <c r="G142" s="437">
        <f>SUM(G132:G141)</f>
        <v>4898008</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938</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1" t="s">
        <v>848</v>
      </c>
      <c r="B177" s="352"/>
      <c r="C177" s="352"/>
      <c r="D177" s="352"/>
      <c r="E177" s="352"/>
      <c r="F177" s="352"/>
      <c r="G177" s="352"/>
      <c r="H177" s="349" t="str">
        <f>'CONTACT INFORMATION'!$A$24</f>
        <v>Fresno</v>
      </c>
      <c r="I177" s="349"/>
      <c r="J177" s="35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489</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489</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v>607172</v>
      </c>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0</v>
      </c>
      <c r="F194" s="437"/>
      <c r="G194" s="437">
        <f>SUM(G184:G193)</f>
        <v>607172</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943</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1" t="s">
        <v>848</v>
      </c>
      <c r="B230" s="352"/>
      <c r="C230" s="352"/>
      <c r="D230" s="352"/>
      <c r="E230" s="352"/>
      <c r="F230" s="352"/>
      <c r="G230" s="352"/>
      <c r="H230" s="349" t="str">
        <f>'CONTACT INFORMATION'!$A$24</f>
        <v>Fresno</v>
      </c>
      <c r="I230" s="349"/>
      <c r="J230" s="350"/>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929</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502</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v>36800</v>
      </c>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36800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939</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1" t="s">
        <v>848</v>
      </c>
      <c r="B288" s="352"/>
      <c r="C288" s="352"/>
      <c r="D288" s="352"/>
      <c r="E288" s="352"/>
      <c r="F288" s="352"/>
      <c r="G288" s="352"/>
      <c r="H288" s="349" t="str">
        <f>'CONTACT INFORMATION'!$A$24</f>
        <v>Fresno</v>
      </c>
      <c r="I288" s="349"/>
      <c r="J288" s="350"/>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930</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517</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v>140111</v>
      </c>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140111</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940</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1" t="s">
        <v>848</v>
      </c>
      <c r="B346" s="352"/>
      <c r="C346" s="352"/>
      <c r="D346" s="352"/>
      <c r="E346" s="352"/>
      <c r="F346" s="352"/>
      <c r="G346" s="352"/>
      <c r="H346" s="349" t="str">
        <f>'CONTACT INFORMATION'!$A$24</f>
        <v>Fresno</v>
      </c>
      <c r="I346" s="349"/>
      <c r="J346" s="350"/>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t="s">
        <v>931</v>
      </c>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t="s">
        <v>498</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v>30000</v>
      </c>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30000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941</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1" t="s">
        <v>848</v>
      </c>
      <c r="B404" s="352"/>
      <c r="C404" s="352"/>
      <c r="D404" s="352"/>
      <c r="E404" s="352"/>
      <c r="F404" s="352"/>
      <c r="G404" s="352"/>
      <c r="H404" s="349" t="str">
        <f>'CONTACT INFORMATION'!$A$24</f>
        <v>Fresno</v>
      </c>
      <c r="I404" s="349"/>
      <c r="J404" s="350"/>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t="s">
        <v>942</v>
      </c>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t="s">
        <v>501</v>
      </c>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v>42000</v>
      </c>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42000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t="s">
        <v>952</v>
      </c>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1" t="s">
        <v>848</v>
      </c>
      <c r="B462" s="352"/>
      <c r="C462" s="352"/>
      <c r="D462" s="352"/>
      <c r="E462" s="352"/>
      <c r="F462" s="352"/>
      <c r="G462" s="352"/>
      <c r="H462" s="349" t="str">
        <f>'CONTACT INFORMATION'!$A$24</f>
        <v>Fresno</v>
      </c>
      <c r="I462" s="349"/>
      <c r="J462" s="350"/>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t="s">
        <v>932</v>
      </c>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t="s">
        <v>495</v>
      </c>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v>72174</v>
      </c>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72174</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t="s">
        <v>944</v>
      </c>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1" t="s">
        <v>848</v>
      </c>
      <c r="B520" s="352"/>
      <c r="C520" s="352"/>
      <c r="D520" s="352"/>
      <c r="E520" s="352"/>
      <c r="F520" s="352"/>
      <c r="G520" s="352"/>
      <c r="H520" s="349" t="str">
        <f>'CONTACT INFORMATION'!$A$24</f>
        <v>Fresno</v>
      </c>
      <c r="I520" s="349"/>
      <c r="J520" s="350"/>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t="s">
        <v>933</v>
      </c>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t="s">
        <v>517</v>
      </c>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v>1762424</v>
      </c>
      <c r="F527" s="449"/>
      <c r="G527" s="449"/>
      <c r="H527" s="449"/>
      <c r="I527" s="450"/>
      <c r="J527" s="450"/>
    </row>
    <row r="528" spans="1:10" x14ac:dyDescent="0.25">
      <c r="A528" s="445" t="s">
        <v>528</v>
      </c>
      <c r="B528" s="446"/>
      <c r="C528" s="446"/>
      <c r="D528" s="447"/>
      <c r="E528" s="432">
        <v>62710</v>
      </c>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v>9126</v>
      </c>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1834260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t="s">
        <v>949</v>
      </c>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1" t="s">
        <v>848</v>
      </c>
      <c r="B578" s="352"/>
      <c r="C578" s="352"/>
      <c r="D578" s="352"/>
      <c r="E578" s="352"/>
      <c r="F578" s="352"/>
      <c r="G578" s="352"/>
      <c r="H578" s="349" t="str">
        <f>'CONTACT INFORMATION'!$A$24</f>
        <v>Fresno</v>
      </c>
      <c r="I578" s="349"/>
      <c r="J578" s="350"/>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t="s">
        <v>934</v>
      </c>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t="s">
        <v>517</v>
      </c>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v>297840</v>
      </c>
      <c r="F585" s="449"/>
      <c r="G585" s="449"/>
      <c r="H585" s="449"/>
      <c r="I585" s="450"/>
      <c r="J585" s="450"/>
    </row>
    <row r="586" spans="1:10" x14ac:dyDescent="0.25">
      <c r="A586" s="445" t="s">
        <v>528</v>
      </c>
      <c r="B586" s="446"/>
      <c r="C586" s="446"/>
      <c r="D586" s="447"/>
      <c r="E586" s="432">
        <v>5378</v>
      </c>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v>1516</v>
      </c>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304734</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t="s">
        <v>964</v>
      </c>
      <c r="B600" s="533"/>
      <c r="C600" s="533"/>
      <c r="D600" s="533"/>
      <c r="E600" s="533"/>
      <c r="F600" s="533"/>
      <c r="G600" s="533"/>
      <c r="H600" s="533"/>
      <c r="I600" s="533"/>
      <c r="J600" s="534"/>
    </row>
    <row r="601" spans="1:10" x14ac:dyDescent="0.25">
      <c r="A601" s="535"/>
      <c r="B601" s="536"/>
      <c r="C601" s="536"/>
      <c r="D601" s="536"/>
      <c r="E601" s="536"/>
      <c r="F601" s="536"/>
      <c r="G601" s="536"/>
      <c r="H601" s="536"/>
      <c r="I601" s="536"/>
      <c r="J601" s="537"/>
    </row>
    <row r="602" spans="1:10" x14ac:dyDescent="0.25">
      <c r="A602" s="535"/>
      <c r="B602" s="536"/>
      <c r="C602" s="536"/>
      <c r="D602" s="536"/>
      <c r="E602" s="536"/>
      <c r="F602" s="536"/>
      <c r="G602" s="536"/>
      <c r="H602" s="536"/>
      <c r="I602" s="536"/>
      <c r="J602" s="537"/>
    </row>
    <row r="603" spans="1:10" x14ac:dyDescent="0.25">
      <c r="A603" s="535"/>
      <c r="B603" s="536"/>
      <c r="C603" s="536"/>
      <c r="D603" s="536"/>
      <c r="E603" s="536"/>
      <c r="F603" s="536"/>
      <c r="G603" s="536"/>
      <c r="H603" s="536"/>
      <c r="I603" s="536"/>
      <c r="J603" s="537"/>
    </row>
    <row r="604" spans="1:10" x14ac:dyDescent="0.25">
      <c r="A604" s="535"/>
      <c r="B604" s="536"/>
      <c r="C604" s="536"/>
      <c r="D604" s="536"/>
      <c r="E604" s="536"/>
      <c r="F604" s="536"/>
      <c r="G604" s="536"/>
      <c r="H604" s="536"/>
      <c r="I604" s="536"/>
      <c r="J604" s="537"/>
    </row>
    <row r="605" spans="1:10" x14ac:dyDescent="0.25">
      <c r="A605" s="535"/>
      <c r="B605" s="536"/>
      <c r="C605" s="536"/>
      <c r="D605" s="536"/>
      <c r="E605" s="536"/>
      <c r="F605" s="536"/>
      <c r="G605" s="536"/>
      <c r="H605" s="536"/>
      <c r="I605" s="536"/>
      <c r="J605" s="537"/>
    </row>
    <row r="606" spans="1:10" x14ac:dyDescent="0.25">
      <c r="A606" s="535"/>
      <c r="B606" s="536"/>
      <c r="C606" s="536"/>
      <c r="D606" s="536"/>
      <c r="E606" s="536"/>
      <c r="F606" s="536"/>
      <c r="G606" s="536"/>
      <c r="H606" s="536"/>
      <c r="I606" s="536"/>
      <c r="J606" s="537"/>
    </row>
    <row r="607" spans="1:10" x14ac:dyDescent="0.25">
      <c r="A607" s="535"/>
      <c r="B607" s="536"/>
      <c r="C607" s="536"/>
      <c r="D607" s="536"/>
      <c r="E607" s="536"/>
      <c r="F607" s="536"/>
      <c r="G607" s="536"/>
      <c r="H607" s="536"/>
      <c r="I607" s="536"/>
      <c r="J607" s="537"/>
    </row>
    <row r="608" spans="1:10" x14ac:dyDescent="0.25">
      <c r="A608" s="535"/>
      <c r="B608" s="536"/>
      <c r="C608" s="536"/>
      <c r="D608" s="536"/>
      <c r="E608" s="536"/>
      <c r="F608" s="536"/>
      <c r="G608" s="536"/>
      <c r="H608" s="536"/>
      <c r="I608" s="536"/>
      <c r="J608" s="537"/>
    </row>
    <row r="609" spans="1:10" x14ac:dyDescent="0.25">
      <c r="A609" s="535"/>
      <c r="B609" s="536"/>
      <c r="C609" s="536"/>
      <c r="D609" s="536"/>
      <c r="E609" s="536"/>
      <c r="F609" s="536"/>
      <c r="G609" s="536"/>
      <c r="H609" s="536"/>
      <c r="I609" s="536"/>
      <c r="J609" s="537"/>
    </row>
    <row r="610" spans="1:10" x14ac:dyDescent="0.25">
      <c r="A610" s="535"/>
      <c r="B610" s="536"/>
      <c r="C610" s="536"/>
      <c r="D610" s="536"/>
      <c r="E610" s="536"/>
      <c r="F610" s="536"/>
      <c r="G610" s="536"/>
      <c r="H610" s="536"/>
      <c r="I610" s="536"/>
      <c r="J610" s="537"/>
    </row>
    <row r="611" spans="1:10" x14ac:dyDescent="0.25">
      <c r="A611" s="535"/>
      <c r="B611" s="536"/>
      <c r="C611" s="536"/>
      <c r="D611" s="536"/>
      <c r="E611" s="536"/>
      <c r="F611" s="536"/>
      <c r="G611" s="536"/>
      <c r="H611" s="536"/>
      <c r="I611" s="536"/>
      <c r="J611" s="537"/>
    </row>
    <row r="612" spans="1:10" x14ac:dyDescent="0.25">
      <c r="A612" s="535"/>
      <c r="B612" s="536"/>
      <c r="C612" s="536"/>
      <c r="D612" s="536"/>
      <c r="E612" s="536"/>
      <c r="F612" s="536"/>
      <c r="G612" s="536"/>
      <c r="H612" s="536"/>
      <c r="I612" s="536"/>
      <c r="J612" s="537"/>
    </row>
    <row r="613" spans="1:10" x14ac:dyDescent="0.25">
      <c r="A613" s="535"/>
      <c r="B613" s="536"/>
      <c r="C613" s="536"/>
      <c r="D613" s="536"/>
      <c r="E613" s="536"/>
      <c r="F613" s="536"/>
      <c r="G613" s="536"/>
      <c r="H613" s="536"/>
      <c r="I613" s="536"/>
      <c r="J613" s="537"/>
    </row>
    <row r="614" spans="1:10" x14ac:dyDescent="0.25">
      <c r="A614" s="535"/>
      <c r="B614" s="536"/>
      <c r="C614" s="536"/>
      <c r="D614" s="536"/>
      <c r="E614" s="536"/>
      <c r="F614" s="536"/>
      <c r="G614" s="536"/>
      <c r="H614" s="536"/>
      <c r="I614" s="536"/>
      <c r="J614" s="537"/>
    </row>
    <row r="615" spans="1:10" x14ac:dyDescent="0.25">
      <c r="A615" s="535"/>
      <c r="B615" s="536"/>
      <c r="C615" s="536"/>
      <c r="D615" s="536"/>
      <c r="E615" s="536"/>
      <c r="F615" s="536"/>
      <c r="G615" s="536"/>
      <c r="H615" s="536"/>
      <c r="I615" s="536"/>
      <c r="J615" s="537"/>
    </row>
    <row r="616" spans="1:10" x14ac:dyDescent="0.25">
      <c r="A616" s="535"/>
      <c r="B616" s="536"/>
      <c r="C616" s="536"/>
      <c r="D616" s="536"/>
      <c r="E616" s="536"/>
      <c r="F616" s="536"/>
      <c r="G616" s="536"/>
      <c r="H616" s="536"/>
      <c r="I616" s="536"/>
      <c r="J616" s="537"/>
    </row>
    <row r="617" spans="1:10" x14ac:dyDescent="0.25">
      <c r="A617" s="535"/>
      <c r="B617" s="536"/>
      <c r="C617" s="536"/>
      <c r="D617" s="536"/>
      <c r="E617" s="536"/>
      <c r="F617" s="536"/>
      <c r="G617" s="536"/>
      <c r="H617" s="536"/>
      <c r="I617" s="536"/>
      <c r="J617" s="537"/>
    </row>
    <row r="618" spans="1:10" x14ac:dyDescent="0.25">
      <c r="A618" s="535"/>
      <c r="B618" s="536"/>
      <c r="C618" s="536"/>
      <c r="D618" s="536"/>
      <c r="E618" s="536"/>
      <c r="F618" s="536"/>
      <c r="G618" s="536"/>
      <c r="H618" s="536"/>
      <c r="I618" s="536"/>
      <c r="J618" s="537"/>
    </row>
    <row r="619" spans="1:10" x14ac:dyDescent="0.25">
      <c r="A619" s="535"/>
      <c r="B619" s="536"/>
      <c r="C619" s="536"/>
      <c r="D619" s="536"/>
      <c r="E619" s="536"/>
      <c r="F619" s="536"/>
      <c r="G619" s="536"/>
      <c r="H619" s="536"/>
      <c r="I619" s="536"/>
      <c r="J619" s="537"/>
    </row>
    <row r="620" spans="1:10" x14ac:dyDescent="0.25">
      <c r="A620" s="535"/>
      <c r="B620" s="536"/>
      <c r="C620" s="536"/>
      <c r="D620" s="536"/>
      <c r="E620" s="536"/>
      <c r="F620" s="536"/>
      <c r="G620" s="536"/>
      <c r="H620" s="536"/>
      <c r="I620" s="536"/>
      <c r="J620" s="537"/>
    </row>
    <row r="621" spans="1:10" x14ac:dyDescent="0.25">
      <c r="A621" s="535"/>
      <c r="B621" s="536"/>
      <c r="C621" s="536"/>
      <c r="D621" s="536"/>
      <c r="E621" s="536"/>
      <c r="F621" s="536"/>
      <c r="G621" s="536"/>
      <c r="H621" s="536"/>
      <c r="I621" s="536"/>
      <c r="J621" s="537"/>
    </row>
    <row r="622" spans="1:10" x14ac:dyDescent="0.25">
      <c r="A622" s="535"/>
      <c r="B622" s="536"/>
      <c r="C622" s="536"/>
      <c r="D622" s="536"/>
      <c r="E622" s="536"/>
      <c r="F622" s="536"/>
      <c r="G622" s="536"/>
      <c r="H622" s="536"/>
      <c r="I622" s="536"/>
      <c r="J622" s="537"/>
    </row>
    <row r="623" spans="1:10" x14ac:dyDescent="0.25">
      <c r="A623" s="535"/>
      <c r="B623" s="536"/>
      <c r="C623" s="536"/>
      <c r="D623" s="536"/>
      <c r="E623" s="536"/>
      <c r="F623" s="536"/>
      <c r="G623" s="536"/>
      <c r="H623" s="536"/>
      <c r="I623" s="536"/>
      <c r="J623" s="537"/>
    </row>
    <row r="624" spans="1:10" x14ac:dyDescent="0.25">
      <c r="A624" s="535"/>
      <c r="B624" s="536"/>
      <c r="C624" s="536"/>
      <c r="D624" s="536"/>
      <c r="E624" s="536"/>
      <c r="F624" s="536"/>
      <c r="G624" s="536"/>
      <c r="H624" s="536"/>
      <c r="I624" s="536"/>
      <c r="J624" s="537"/>
    </row>
    <row r="625" spans="1:10" x14ac:dyDescent="0.25">
      <c r="A625" s="535"/>
      <c r="B625" s="536"/>
      <c r="C625" s="536"/>
      <c r="D625" s="536"/>
      <c r="E625" s="536"/>
      <c r="F625" s="536"/>
      <c r="G625" s="536"/>
      <c r="H625" s="536"/>
      <c r="I625" s="536"/>
      <c r="J625" s="537"/>
    </row>
    <row r="626" spans="1:10" x14ac:dyDescent="0.25">
      <c r="A626" s="535"/>
      <c r="B626" s="536"/>
      <c r="C626" s="536"/>
      <c r="D626" s="536"/>
      <c r="E626" s="536"/>
      <c r="F626" s="536"/>
      <c r="G626" s="536"/>
      <c r="H626" s="536"/>
      <c r="I626" s="536"/>
      <c r="J626" s="537"/>
    </row>
    <row r="627" spans="1:10" x14ac:dyDescent="0.25">
      <c r="A627" s="535"/>
      <c r="B627" s="536"/>
      <c r="C627" s="536"/>
      <c r="D627" s="536"/>
      <c r="E627" s="536"/>
      <c r="F627" s="536"/>
      <c r="G627" s="536"/>
      <c r="H627" s="536"/>
      <c r="I627" s="536"/>
      <c r="J627" s="537"/>
    </row>
    <row r="628" spans="1:10" x14ac:dyDescent="0.25">
      <c r="A628" s="535"/>
      <c r="B628" s="536"/>
      <c r="C628" s="536"/>
      <c r="D628" s="536"/>
      <c r="E628" s="536"/>
      <c r="F628" s="536"/>
      <c r="G628" s="536"/>
      <c r="H628" s="536"/>
      <c r="I628" s="536"/>
      <c r="J628" s="537"/>
    </row>
    <row r="629" spans="1:10" x14ac:dyDescent="0.25">
      <c r="A629" s="535"/>
      <c r="B629" s="536"/>
      <c r="C629" s="536"/>
      <c r="D629" s="536"/>
      <c r="E629" s="536"/>
      <c r="F629" s="536"/>
      <c r="G629" s="536"/>
      <c r="H629" s="536"/>
      <c r="I629" s="536"/>
      <c r="J629" s="537"/>
    </row>
    <row r="630" spans="1:10" x14ac:dyDescent="0.25">
      <c r="A630" s="535"/>
      <c r="B630" s="536"/>
      <c r="C630" s="536"/>
      <c r="D630" s="536"/>
      <c r="E630" s="536"/>
      <c r="F630" s="536"/>
      <c r="G630" s="536"/>
      <c r="H630" s="536"/>
      <c r="I630" s="536"/>
      <c r="J630" s="537"/>
    </row>
    <row r="631" spans="1:10" x14ac:dyDescent="0.25">
      <c r="A631" s="535"/>
      <c r="B631" s="536"/>
      <c r="C631" s="536"/>
      <c r="D631" s="536"/>
      <c r="E631" s="536"/>
      <c r="F631" s="536"/>
      <c r="G631" s="536"/>
      <c r="H631" s="536"/>
      <c r="I631" s="536"/>
      <c r="J631" s="537"/>
    </row>
    <row r="632" spans="1:10" x14ac:dyDescent="0.25">
      <c r="A632" s="535"/>
      <c r="B632" s="536"/>
      <c r="C632" s="536"/>
      <c r="D632" s="536"/>
      <c r="E632" s="536"/>
      <c r="F632" s="536"/>
      <c r="G632" s="536"/>
      <c r="H632" s="536"/>
      <c r="I632" s="536"/>
      <c r="J632" s="537"/>
    </row>
    <row r="633" spans="1:10" x14ac:dyDescent="0.25">
      <c r="A633" s="535"/>
      <c r="B633" s="536"/>
      <c r="C633" s="536"/>
      <c r="D633" s="536"/>
      <c r="E633" s="536"/>
      <c r="F633" s="536"/>
      <c r="G633" s="536"/>
      <c r="H633" s="536"/>
      <c r="I633" s="536"/>
      <c r="J633" s="537"/>
    </row>
    <row r="634" spans="1:10" x14ac:dyDescent="0.25">
      <c r="A634" s="538"/>
      <c r="B634" s="539"/>
      <c r="C634" s="539"/>
      <c r="D634" s="539"/>
      <c r="E634" s="539"/>
      <c r="F634" s="539"/>
      <c r="G634" s="539"/>
      <c r="H634" s="539"/>
      <c r="I634" s="539"/>
      <c r="J634" s="540"/>
    </row>
    <row r="636" spans="1:10" ht="15.6" x14ac:dyDescent="0.3">
      <c r="A636" s="351" t="s">
        <v>848</v>
      </c>
      <c r="B636" s="352"/>
      <c r="C636" s="352"/>
      <c r="D636" s="352"/>
      <c r="E636" s="352"/>
      <c r="F636" s="352"/>
      <c r="G636" s="352"/>
      <c r="H636" s="349" t="str">
        <f>'CONTACT INFORMATION'!$A$24</f>
        <v>Fresno</v>
      </c>
      <c r="I636" s="349"/>
      <c r="J636" s="350"/>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t="s">
        <v>935</v>
      </c>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t="s">
        <v>489</v>
      </c>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v>157803</v>
      </c>
      <c r="F643" s="449"/>
      <c r="G643" s="449"/>
      <c r="H643" s="449"/>
      <c r="I643" s="450"/>
      <c r="J643" s="450"/>
    </row>
    <row r="644" spans="1:10" x14ac:dyDescent="0.25">
      <c r="A644" s="445" t="s">
        <v>528</v>
      </c>
      <c r="B644" s="446"/>
      <c r="C644" s="446"/>
      <c r="D644" s="447"/>
      <c r="E644" s="432">
        <v>5429</v>
      </c>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v>816</v>
      </c>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164048</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t="s">
        <v>950</v>
      </c>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1" t="s">
        <v>848</v>
      </c>
      <c r="B694" s="352"/>
      <c r="C694" s="352"/>
      <c r="D694" s="352"/>
      <c r="E694" s="352"/>
      <c r="F694" s="352"/>
      <c r="G694" s="352"/>
      <c r="H694" s="349" t="str">
        <f>'CONTACT INFORMATION'!$A$24</f>
        <v>Fresno</v>
      </c>
      <c r="I694" s="349"/>
      <c r="J694" s="350"/>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t="s">
        <v>951</v>
      </c>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t="s">
        <v>489</v>
      </c>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v>128602</v>
      </c>
      <c r="F701" s="449"/>
      <c r="G701" s="449"/>
      <c r="H701" s="449"/>
      <c r="I701" s="450"/>
      <c r="J701" s="450"/>
    </row>
    <row r="702" spans="1:10" x14ac:dyDescent="0.25">
      <c r="A702" s="445" t="s">
        <v>528</v>
      </c>
      <c r="B702" s="446"/>
      <c r="C702" s="446"/>
      <c r="D702" s="447"/>
      <c r="E702" s="432">
        <v>1130</v>
      </c>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v>649</v>
      </c>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130381</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t="s">
        <v>945</v>
      </c>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1" t="s">
        <v>848</v>
      </c>
      <c r="B752" s="352"/>
      <c r="C752" s="352"/>
      <c r="D752" s="352"/>
      <c r="E752" s="352"/>
      <c r="F752" s="352"/>
      <c r="G752" s="352"/>
      <c r="H752" s="349" t="str">
        <f>'CONTACT INFORMATION'!$A$24</f>
        <v>Fresno</v>
      </c>
      <c r="I752" s="349"/>
      <c r="J752" s="350"/>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t="s">
        <v>936</v>
      </c>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t="s">
        <v>517</v>
      </c>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v>187647</v>
      </c>
      <c r="F759" s="449"/>
      <c r="G759" s="449"/>
      <c r="H759" s="449"/>
      <c r="I759" s="450"/>
      <c r="J759" s="450"/>
    </row>
    <row r="760" spans="1:10" x14ac:dyDescent="0.25">
      <c r="A760" s="445" t="s">
        <v>528</v>
      </c>
      <c r="B760" s="446"/>
      <c r="C760" s="446"/>
      <c r="D760" s="447"/>
      <c r="E760" s="432">
        <v>2260</v>
      </c>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v>950</v>
      </c>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190857</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t="s">
        <v>953</v>
      </c>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1" t="s">
        <v>848</v>
      </c>
      <c r="B810" s="352"/>
      <c r="C810" s="352"/>
      <c r="D810" s="352"/>
      <c r="E810" s="352"/>
      <c r="F810" s="352"/>
      <c r="G810" s="352"/>
      <c r="H810" s="349" t="str">
        <f>'CONTACT INFORMATION'!$A$24</f>
        <v>Fresno</v>
      </c>
      <c r="I810" s="349"/>
      <c r="J810" s="350"/>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t="s">
        <v>965</v>
      </c>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t="s">
        <v>517</v>
      </c>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v>130128</v>
      </c>
      <c r="F817" s="449"/>
      <c r="G817" s="449"/>
      <c r="H817" s="449"/>
      <c r="I817" s="450"/>
      <c r="J817" s="450"/>
    </row>
    <row r="818" spans="1:10" x14ac:dyDescent="0.25">
      <c r="A818" s="445" t="s">
        <v>528</v>
      </c>
      <c r="B818" s="446"/>
      <c r="C818" s="446"/>
      <c r="D818" s="447"/>
      <c r="E818" s="432">
        <v>4752</v>
      </c>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v>674</v>
      </c>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135554</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t="s">
        <v>954</v>
      </c>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1" t="s">
        <v>848</v>
      </c>
      <c r="B868" s="352"/>
      <c r="C868" s="352"/>
      <c r="D868" s="352"/>
      <c r="E868" s="352"/>
      <c r="F868" s="352"/>
      <c r="G868" s="352"/>
      <c r="H868" s="349" t="str">
        <f>'CONTACT INFORMATION'!$A$24</f>
        <v>Fresno</v>
      </c>
      <c r="I868" s="349"/>
      <c r="J868" s="350"/>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t="s">
        <v>946</v>
      </c>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t="s">
        <v>507</v>
      </c>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v>57375</v>
      </c>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57375</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ht="12.75" customHeight="1" x14ac:dyDescent="0.25">
      <c r="A890" s="300" t="s">
        <v>947</v>
      </c>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1"/>
      <c r="B926" s="352"/>
      <c r="C926" s="352"/>
      <c r="D926" s="352"/>
      <c r="E926" s="352"/>
      <c r="F926" s="352"/>
      <c r="G926" s="352"/>
      <c r="H926" s="349" t="str">
        <f>'CONTACT INFORMATION'!$A$24</f>
        <v>Fresno</v>
      </c>
      <c r="I926" s="349"/>
      <c r="J926" s="350"/>
    </row>
    <row r="927" spans="1:10" ht="8.6999999999999993"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t="s">
        <v>948</v>
      </c>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t="s">
        <v>489</v>
      </c>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v>136733</v>
      </c>
      <c r="F933" s="449"/>
      <c r="G933" s="449"/>
      <c r="H933" s="449"/>
      <c r="I933" s="450"/>
      <c r="J933" s="450"/>
    </row>
    <row r="934" spans="1:10" x14ac:dyDescent="0.25">
      <c r="A934" s="445" t="s">
        <v>528</v>
      </c>
      <c r="B934" s="446"/>
      <c r="C934" s="446"/>
      <c r="D934" s="447"/>
      <c r="E934" s="432">
        <v>8781</v>
      </c>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v>728</v>
      </c>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146242</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t="s">
        <v>966</v>
      </c>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252:J285 A310:J344 A368:J402 A426:J460 A484:J518 A542:J576 A600:J634 A658:J692 A832:J866 A948:J98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1" t="s">
        <v>848</v>
      </c>
      <c r="B1" s="352"/>
      <c r="C1" s="352"/>
      <c r="D1" s="352"/>
      <c r="E1" s="352"/>
      <c r="F1" s="352"/>
      <c r="G1" s="352"/>
      <c r="H1" s="349" t="str">
        <f>'CONTACT INFORMATION'!$A$24</f>
        <v>Fresno</v>
      </c>
      <c r="I1" s="349"/>
      <c r="J1" s="350"/>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41"/>
      <c r="F6" s="542"/>
      <c r="G6" s="542"/>
      <c r="H6" s="542"/>
      <c r="I6" s="542"/>
      <c r="J6" s="543"/>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1" t="s">
        <v>848</v>
      </c>
      <c r="B56" s="352"/>
      <c r="C56" s="352"/>
      <c r="D56" s="352"/>
      <c r="E56" s="352"/>
      <c r="F56" s="352"/>
      <c r="G56" s="352"/>
      <c r="H56" s="349" t="str">
        <f>'CONTACT INFORMATION'!$A$24</f>
        <v>Fresno</v>
      </c>
      <c r="I56" s="349"/>
      <c r="J56" s="350"/>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41"/>
      <c r="F61" s="542"/>
      <c r="G61" s="542"/>
      <c r="H61" s="542"/>
      <c r="I61" s="542"/>
      <c r="J61" s="543"/>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1" t="s">
        <v>848</v>
      </c>
      <c r="B112" s="352"/>
      <c r="C112" s="352"/>
      <c r="D112" s="352"/>
      <c r="E112" s="352"/>
      <c r="F112" s="352"/>
      <c r="G112" s="352"/>
      <c r="H112" s="349" t="str">
        <f>'CONTACT INFORMATION'!$A$24</f>
        <v>Fresno</v>
      </c>
      <c r="I112" s="349"/>
      <c r="J112" s="350"/>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41"/>
      <c r="F117" s="542"/>
      <c r="G117" s="542"/>
      <c r="H117" s="542"/>
      <c r="I117" s="542"/>
      <c r="J117" s="543"/>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1" t="s">
        <v>848</v>
      </c>
      <c r="B167" s="352"/>
      <c r="C167" s="352"/>
      <c r="D167" s="352"/>
      <c r="E167" s="352"/>
      <c r="F167" s="352"/>
      <c r="G167" s="352"/>
      <c r="H167" s="349" t="str">
        <f>'CONTACT INFORMATION'!$A$24</f>
        <v>Fresno</v>
      </c>
      <c r="I167" s="349"/>
      <c r="J167" s="350"/>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41"/>
      <c r="F172" s="542"/>
      <c r="G172" s="542"/>
      <c r="H172" s="542"/>
      <c r="I172" s="542"/>
      <c r="J172" s="543"/>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1" t="s">
        <v>848</v>
      </c>
      <c r="B222" s="352"/>
      <c r="C222" s="352"/>
      <c r="D222" s="352"/>
      <c r="E222" s="352"/>
      <c r="F222" s="352"/>
      <c r="G222" s="352"/>
      <c r="H222" s="349" t="str">
        <f>'CONTACT INFORMATION'!$A$24</f>
        <v>Fresno</v>
      </c>
      <c r="I222" s="349"/>
      <c r="J222" s="350"/>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41"/>
      <c r="F227" s="542"/>
      <c r="G227" s="542"/>
      <c r="H227" s="542"/>
      <c r="I227" s="542"/>
      <c r="J227" s="543"/>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1" t="s">
        <v>848</v>
      </c>
      <c r="B277" s="352"/>
      <c r="C277" s="352"/>
      <c r="D277" s="352"/>
      <c r="E277" s="352"/>
      <c r="F277" s="352"/>
      <c r="G277" s="352"/>
      <c r="H277" s="349" t="str">
        <f>'CONTACT INFORMATION'!$A$24</f>
        <v>Fresno</v>
      </c>
      <c r="I277" s="349"/>
      <c r="J277" s="350"/>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50" t="s">
        <v>535</v>
      </c>
      <c r="F283" s="550"/>
      <c r="G283" s="550" t="s">
        <v>533</v>
      </c>
      <c r="H283" s="550"/>
      <c r="I283" s="551" t="s">
        <v>849</v>
      </c>
      <c r="J283" s="552"/>
    </row>
    <row r="284" spans="1:10" x14ac:dyDescent="0.25">
      <c r="A284" s="441" t="s">
        <v>527</v>
      </c>
      <c r="B284" s="442"/>
      <c r="C284" s="442"/>
      <c r="D284" s="443"/>
      <c r="E284" s="553"/>
      <c r="F284" s="554"/>
      <c r="G284" s="553"/>
      <c r="H284" s="554"/>
      <c r="I284" s="555"/>
      <c r="J284" s="556"/>
    </row>
    <row r="285" spans="1:10" x14ac:dyDescent="0.25">
      <c r="A285" s="445" t="s">
        <v>528</v>
      </c>
      <c r="B285" s="446"/>
      <c r="C285" s="446"/>
      <c r="D285" s="447"/>
      <c r="E285" s="548"/>
      <c r="F285" s="549"/>
      <c r="G285" s="546"/>
      <c r="H285" s="547"/>
      <c r="I285" s="544"/>
      <c r="J285" s="545"/>
    </row>
    <row r="286" spans="1:10" x14ac:dyDescent="0.25">
      <c r="A286" s="441" t="s">
        <v>529</v>
      </c>
      <c r="B286" s="442"/>
      <c r="C286" s="442"/>
      <c r="D286" s="443"/>
      <c r="E286" s="553"/>
      <c r="F286" s="554"/>
      <c r="G286" s="553"/>
      <c r="H286" s="554"/>
      <c r="I286" s="555"/>
      <c r="J286" s="556"/>
    </row>
    <row r="287" spans="1:10" x14ac:dyDescent="0.25">
      <c r="A287" s="445" t="s">
        <v>530</v>
      </c>
      <c r="B287" s="446"/>
      <c r="C287" s="446"/>
      <c r="D287" s="447"/>
      <c r="E287" s="548"/>
      <c r="F287" s="549"/>
      <c r="G287" s="546"/>
      <c r="H287" s="547"/>
      <c r="I287" s="544"/>
      <c r="J287" s="545"/>
    </row>
    <row r="288" spans="1:10" x14ac:dyDescent="0.25">
      <c r="A288" s="441" t="s">
        <v>531</v>
      </c>
      <c r="B288" s="442"/>
      <c r="C288" s="442"/>
      <c r="D288" s="443"/>
      <c r="E288" s="553"/>
      <c r="F288" s="554"/>
      <c r="G288" s="553"/>
      <c r="H288" s="554"/>
      <c r="I288" s="555"/>
      <c r="J288" s="556"/>
    </row>
    <row r="289" spans="1:10" x14ac:dyDescent="0.25">
      <c r="A289" s="445" t="s">
        <v>532</v>
      </c>
      <c r="B289" s="446"/>
      <c r="C289" s="446"/>
      <c r="D289" s="447"/>
      <c r="E289" s="548"/>
      <c r="F289" s="549"/>
      <c r="G289" s="546"/>
      <c r="H289" s="547"/>
      <c r="I289" s="544"/>
      <c r="J289" s="545"/>
    </row>
    <row r="290" spans="1:10" x14ac:dyDescent="0.25">
      <c r="A290" s="441" t="s">
        <v>537</v>
      </c>
      <c r="B290" s="442"/>
      <c r="C290" s="442"/>
      <c r="D290" s="443"/>
      <c r="E290" s="557"/>
      <c r="F290" s="558"/>
      <c r="G290" s="557"/>
      <c r="H290" s="558"/>
      <c r="I290" s="559"/>
      <c r="J290" s="560"/>
    </row>
    <row r="291" spans="1:10" x14ac:dyDescent="0.25">
      <c r="A291" s="429"/>
      <c r="B291" s="430"/>
      <c r="C291" s="430"/>
      <c r="D291" s="431"/>
      <c r="E291" s="548"/>
      <c r="F291" s="549"/>
      <c r="G291" s="546"/>
      <c r="H291" s="547"/>
      <c r="I291" s="546"/>
      <c r="J291" s="547"/>
    </row>
    <row r="292" spans="1:10" x14ac:dyDescent="0.25">
      <c r="A292" s="429"/>
      <c r="B292" s="430"/>
      <c r="C292" s="430"/>
      <c r="D292" s="431"/>
      <c r="E292" s="548"/>
      <c r="F292" s="549"/>
      <c r="G292" s="546"/>
      <c r="H292" s="547"/>
      <c r="I292" s="546"/>
      <c r="J292" s="547"/>
    </row>
    <row r="293" spans="1:10" x14ac:dyDescent="0.25">
      <c r="A293" s="429"/>
      <c r="B293" s="430"/>
      <c r="C293" s="430"/>
      <c r="D293" s="431"/>
      <c r="E293" s="548"/>
      <c r="F293" s="549"/>
      <c r="G293" s="546"/>
      <c r="H293" s="547"/>
      <c r="I293" s="546"/>
      <c r="J293" s="547"/>
    </row>
    <row r="294" spans="1:10" x14ac:dyDescent="0.25">
      <c r="A294" s="434" t="s">
        <v>534</v>
      </c>
      <c r="B294" s="435"/>
      <c r="C294" s="435"/>
      <c r="D294" s="436"/>
      <c r="E294" s="567">
        <f>SUM(E284:E293)</f>
        <v>0</v>
      </c>
      <c r="F294" s="568"/>
      <c r="G294" s="567">
        <f>SUM(G284:G293)</f>
        <v>0</v>
      </c>
      <c r="H294" s="568"/>
      <c r="I294" s="567">
        <f>SUM(I284:I293)</f>
        <v>0</v>
      </c>
      <c r="J294" s="568"/>
    </row>
    <row r="295" spans="1:10" ht="13.2" customHeight="1" x14ac:dyDescent="0.25">
      <c r="A295" s="486" t="s">
        <v>861</v>
      </c>
      <c r="B295" s="561"/>
      <c r="C295" s="561"/>
      <c r="D295" s="561"/>
      <c r="E295" s="561"/>
      <c r="F295" s="561"/>
      <c r="G295" s="561"/>
      <c r="H295" s="561"/>
      <c r="I295" s="561"/>
      <c r="J295" s="562"/>
    </row>
    <row r="296" spans="1:10" ht="13.2" customHeight="1" x14ac:dyDescent="0.25">
      <c r="A296" s="489" t="s">
        <v>862</v>
      </c>
      <c r="B296" s="563"/>
      <c r="C296" s="563"/>
      <c r="D296" s="563"/>
      <c r="E296" s="563"/>
      <c r="F296" s="563"/>
      <c r="G296" s="563"/>
      <c r="H296" s="563"/>
      <c r="I296" s="563"/>
      <c r="J296" s="564"/>
    </row>
    <row r="297" spans="1:10" ht="13.2" customHeight="1" x14ac:dyDescent="0.25">
      <c r="A297" s="489" t="s">
        <v>863</v>
      </c>
      <c r="B297" s="563"/>
      <c r="C297" s="563"/>
      <c r="D297" s="563"/>
      <c r="E297" s="563"/>
      <c r="F297" s="563"/>
      <c r="G297" s="563"/>
      <c r="H297" s="563"/>
      <c r="I297" s="563"/>
      <c r="J297" s="564"/>
    </row>
    <row r="298" spans="1:10" ht="13.2" customHeight="1" x14ac:dyDescent="0.25">
      <c r="A298" s="492" t="s">
        <v>864</v>
      </c>
      <c r="B298" s="565"/>
      <c r="C298" s="565"/>
      <c r="D298" s="565"/>
      <c r="E298" s="565"/>
      <c r="F298" s="565"/>
      <c r="G298" s="565"/>
      <c r="H298" s="565"/>
      <c r="I298" s="565"/>
      <c r="J298" s="566"/>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1" t="s">
        <v>848</v>
      </c>
      <c r="B330" s="352"/>
      <c r="C330" s="352"/>
      <c r="D330" s="352"/>
      <c r="E330" s="352"/>
      <c r="F330" s="352"/>
      <c r="G330" s="352"/>
      <c r="H330" s="349" t="str">
        <f>'CONTACT INFORMATION'!$A$24</f>
        <v>Fresno</v>
      </c>
      <c r="I330" s="349"/>
      <c r="J330" s="350"/>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50" t="s">
        <v>535</v>
      </c>
      <c r="F336" s="550"/>
      <c r="G336" s="550" t="s">
        <v>533</v>
      </c>
      <c r="H336" s="550"/>
      <c r="I336" s="551" t="s">
        <v>849</v>
      </c>
      <c r="J336" s="552"/>
    </row>
    <row r="337" spans="1:10" x14ac:dyDescent="0.25">
      <c r="A337" s="441" t="s">
        <v>527</v>
      </c>
      <c r="B337" s="442"/>
      <c r="C337" s="442"/>
      <c r="D337" s="443"/>
      <c r="E337" s="553"/>
      <c r="F337" s="554"/>
      <c r="G337" s="553"/>
      <c r="H337" s="554"/>
      <c r="I337" s="555"/>
      <c r="J337" s="556"/>
    </row>
    <row r="338" spans="1:10" x14ac:dyDescent="0.25">
      <c r="A338" s="445" t="s">
        <v>528</v>
      </c>
      <c r="B338" s="446"/>
      <c r="C338" s="446"/>
      <c r="D338" s="447"/>
      <c r="E338" s="548"/>
      <c r="F338" s="549"/>
      <c r="G338" s="546"/>
      <c r="H338" s="547"/>
      <c r="I338" s="544"/>
      <c r="J338" s="545"/>
    </row>
    <row r="339" spans="1:10" x14ac:dyDescent="0.25">
      <c r="A339" s="441" t="s">
        <v>529</v>
      </c>
      <c r="B339" s="442"/>
      <c r="C339" s="442"/>
      <c r="D339" s="443"/>
      <c r="E339" s="553"/>
      <c r="F339" s="554"/>
      <c r="G339" s="553"/>
      <c r="H339" s="554"/>
      <c r="I339" s="555"/>
      <c r="J339" s="556"/>
    </row>
    <row r="340" spans="1:10" x14ac:dyDescent="0.25">
      <c r="A340" s="445" t="s">
        <v>530</v>
      </c>
      <c r="B340" s="446"/>
      <c r="C340" s="446"/>
      <c r="D340" s="447"/>
      <c r="E340" s="548"/>
      <c r="F340" s="549"/>
      <c r="G340" s="546"/>
      <c r="H340" s="547"/>
      <c r="I340" s="544"/>
      <c r="J340" s="545"/>
    </row>
    <row r="341" spans="1:10" x14ac:dyDescent="0.25">
      <c r="A341" s="441" t="s">
        <v>531</v>
      </c>
      <c r="B341" s="442"/>
      <c r="C341" s="442"/>
      <c r="D341" s="443"/>
      <c r="E341" s="553"/>
      <c r="F341" s="554"/>
      <c r="G341" s="553"/>
      <c r="H341" s="554"/>
      <c r="I341" s="555"/>
      <c r="J341" s="556"/>
    </row>
    <row r="342" spans="1:10" x14ac:dyDescent="0.25">
      <c r="A342" s="445" t="s">
        <v>532</v>
      </c>
      <c r="B342" s="446"/>
      <c r="C342" s="446"/>
      <c r="D342" s="447"/>
      <c r="E342" s="548"/>
      <c r="F342" s="549"/>
      <c r="G342" s="546"/>
      <c r="H342" s="547"/>
      <c r="I342" s="544"/>
      <c r="J342" s="545"/>
    </row>
    <row r="343" spans="1:10" x14ac:dyDescent="0.25">
      <c r="A343" s="441" t="s">
        <v>537</v>
      </c>
      <c r="B343" s="442"/>
      <c r="C343" s="442"/>
      <c r="D343" s="443"/>
      <c r="E343" s="557"/>
      <c r="F343" s="558"/>
      <c r="G343" s="557"/>
      <c r="H343" s="558"/>
      <c r="I343" s="559"/>
      <c r="J343" s="560"/>
    </row>
    <row r="344" spans="1:10" x14ac:dyDescent="0.25">
      <c r="A344" s="429"/>
      <c r="B344" s="430"/>
      <c r="C344" s="430"/>
      <c r="D344" s="431"/>
      <c r="E344" s="548"/>
      <c r="F344" s="549"/>
      <c r="G344" s="546"/>
      <c r="H344" s="547"/>
      <c r="I344" s="546"/>
      <c r="J344" s="547"/>
    </row>
    <row r="345" spans="1:10" x14ac:dyDescent="0.25">
      <c r="A345" s="429"/>
      <c r="B345" s="430"/>
      <c r="C345" s="430"/>
      <c r="D345" s="431"/>
      <c r="E345" s="548"/>
      <c r="F345" s="549"/>
      <c r="G345" s="546"/>
      <c r="H345" s="547"/>
      <c r="I345" s="546"/>
      <c r="J345" s="547"/>
    </row>
    <row r="346" spans="1:10" x14ac:dyDescent="0.25">
      <c r="A346" s="429"/>
      <c r="B346" s="430"/>
      <c r="C346" s="430"/>
      <c r="D346" s="431"/>
      <c r="E346" s="548"/>
      <c r="F346" s="549"/>
      <c r="G346" s="546"/>
      <c r="H346" s="547"/>
      <c r="I346" s="546"/>
      <c r="J346" s="547"/>
    </row>
    <row r="347" spans="1:10" x14ac:dyDescent="0.25">
      <c r="A347" s="434" t="s">
        <v>534</v>
      </c>
      <c r="B347" s="435"/>
      <c r="C347" s="435"/>
      <c r="D347" s="436"/>
      <c r="E347" s="567">
        <f>SUM(E337:E346)</f>
        <v>0</v>
      </c>
      <c r="F347" s="568"/>
      <c r="G347" s="567">
        <f>SUM(G337:G346)</f>
        <v>0</v>
      </c>
      <c r="H347" s="568"/>
      <c r="I347" s="567">
        <f>SUM(I337:I346)</f>
        <v>0</v>
      </c>
      <c r="J347" s="568"/>
    </row>
    <row r="348" spans="1:10" ht="13.2" customHeight="1" x14ac:dyDescent="0.25">
      <c r="A348" s="486" t="s">
        <v>861</v>
      </c>
      <c r="B348" s="561"/>
      <c r="C348" s="561"/>
      <c r="D348" s="561"/>
      <c r="E348" s="561"/>
      <c r="F348" s="561"/>
      <c r="G348" s="561"/>
      <c r="H348" s="561"/>
      <c r="I348" s="561"/>
      <c r="J348" s="562"/>
    </row>
    <row r="349" spans="1:10" ht="13.2" customHeight="1" x14ac:dyDescent="0.25">
      <c r="A349" s="489" t="s">
        <v>862</v>
      </c>
      <c r="B349" s="563"/>
      <c r="C349" s="563"/>
      <c r="D349" s="563"/>
      <c r="E349" s="563"/>
      <c r="F349" s="563"/>
      <c r="G349" s="563"/>
      <c r="H349" s="563"/>
      <c r="I349" s="563"/>
      <c r="J349" s="564"/>
    </row>
    <row r="350" spans="1:10" ht="13.2" customHeight="1" x14ac:dyDescent="0.25">
      <c r="A350" s="489" t="s">
        <v>863</v>
      </c>
      <c r="B350" s="563"/>
      <c r="C350" s="563"/>
      <c r="D350" s="563"/>
      <c r="E350" s="563"/>
      <c r="F350" s="563"/>
      <c r="G350" s="563"/>
      <c r="H350" s="563"/>
      <c r="I350" s="563"/>
      <c r="J350" s="564"/>
    </row>
    <row r="351" spans="1:10" ht="13.2" customHeight="1" x14ac:dyDescent="0.25">
      <c r="A351" s="492" t="s">
        <v>864</v>
      </c>
      <c r="B351" s="565"/>
      <c r="C351" s="565"/>
      <c r="D351" s="565"/>
      <c r="E351" s="565"/>
      <c r="F351" s="565"/>
      <c r="G351" s="565"/>
      <c r="H351" s="565"/>
      <c r="I351" s="565"/>
      <c r="J351" s="566"/>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1" t="s">
        <v>848</v>
      </c>
      <c r="B384" s="352"/>
      <c r="C384" s="352"/>
      <c r="D384" s="352"/>
      <c r="E384" s="352"/>
      <c r="F384" s="352"/>
      <c r="G384" s="352"/>
      <c r="H384" s="349" t="str">
        <f>'CONTACT INFORMATION'!$A$24</f>
        <v>Fresno</v>
      </c>
      <c r="I384" s="349"/>
      <c r="J384" s="350"/>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50" t="s">
        <v>535</v>
      </c>
      <c r="F390" s="550"/>
      <c r="G390" s="550" t="s">
        <v>533</v>
      </c>
      <c r="H390" s="550"/>
      <c r="I390" s="551" t="s">
        <v>849</v>
      </c>
      <c r="J390" s="552"/>
    </row>
    <row r="391" spans="1:10" x14ac:dyDescent="0.25">
      <c r="A391" s="441" t="s">
        <v>527</v>
      </c>
      <c r="B391" s="442"/>
      <c r="C391" s="442"/>
      <c r="D391" s="443"/>
      <c r="E391" s="553"/>
      <c r="F391" s="554"/>
      <c r="G391" s="553"/>
      <c r="H391" s="554"/>
      <c r="I391" s="555"/>
      <c r="J391" s="556"/>
    </row>
    <row r="392" spans="1:10" x14ac:dyDescent="0.25">
      <c r="A392" s="445" t="s">
        <v>528</v>
      </c>
      <c r="B392" s="446"/>
      <c r="C392" s="446"/>
      <c r="D392" s="447"/>
      <c r="E392" s="548"/>
      <c r="F392" s="549"/>
      <c r="G392" s="546"/>
      <c r="H392" s="547"/>
      <c r="I392" s="544"/>
      <c r="J392" s="545"/>
    </row>
    <row r="393" spans="1:10" x14ac:dyDescent="0.25">
      <c r="A393" s="441" t="s">
        <v>529</v>
      </c>
      <c r="B393" s="442"/>
      <c r="C393" s="442"/>
      <c r="D393" s="443"/>
      <c r="E393" s="553"/>
      <c r="F393" s="554"/>
      <c r="G393" s="553"/>
      <c r="H393" s="554"/>
      <c r="I393" s="555"/>
      <c r="J393" s="556"/>
    </row>
    <row r="394" spans="1:10" x14ac:dyDescent="0.25">
      <c r="A394" s="445" t="s">
        <v>530</v>
      </c>
      <c r="B394" s="446"/>
      <c r="C394" s="446"/>
      <c r="D394" s="447"/>
      <c r="E394" s="548"/>
      <c r="F394" s="549"/>
      <c r="G394" s="546"/>
      <c r="H394" s="547"/>
      <c r="I394" s="544"/>
      <c r="J394" s="545"/>
    </row>
    <row r="395" spans="1:10" x14ac:dyDescent="0.25">
      <c r="A395" s="441" t="s">
        <v>531</v>
      </c>
      <c r="B395" s="442"/>
      <c r="C395" s="442"/>
      <c r="D395" s="443"/>
      <c r="E395" s="553"/>
      <c r="F395" s="554"/>
      <c r="G395" s="553"/>
      <c r="H395" s="554"/>
      <c r="I395" s="555"/>
      <c r="J395" s="556"/>
    </row>
    <row r="396" spans="1:10" x14ac:dyDescent="0.25">
      <c r="A396" s="445" t="s">
        <v>532</v>
      </c>
      <c r="B396" s="446"/>
      <c r="C396" s="446"/>
      <c r="D396" s="447"/>
      <c r="E396" s="548"/>
      <c r="F396" s="549"/>
      <c r="G396" s="546"/>
      <c r="H396" s="547"/>
      <c r="I396" s="544"/>
      <c r="J396" s="545"/>
    </row>
    <row r="397" spans="1:10" x14ac:dyDescent="0.25">
      <c r="A397" s="441" t="s">
        <v>537</v>
      </c>
      <c r="B397" s="442"/>
      <c r="C397" s="442"/>
      <c r="D397" s="443"/>
      <c r="E397" s="557"/>
      <c r="F397" s="558"/>
      <c r="G397" s="557"/>
      <c r="H397" s="558"/>
      <c r="I397" s="559"/>
      <c r="J397" s="560"/>
    </row>
    <row r="398" spans="1:10" x14ac:dyDescent="0.25">
      <c r="A398" s="429"/>
      <c r="B398" s="430"/>
      <c r="C398" s="430"/>
      <c r="D398" s="431"/>
      <c r="E398" s="548"/>
      <c r="F398" s="549"/>
      <c r="G398" s="546"/>
      <c r="H398" s="547"/>
      <c r="I398" s="546"/>
      <c r="J398" s="547"/>
    </row>
    <row r="399" spans="1:10" x14ac:dyDescent="0.25">
      <c r="A399" s="429"/>
      <c r="B399" s="430"/>
      <c r="C399" s="430"/>
      <c r="D399" s="431"/>
      <c r="E399" s="548"/>
      <c r="F399" s="549"/>
      <c r="G399" s="546"/>
      <c r="H399" s="547"/>
      <c r="I399" s="546"/>
      <c r="J399" s="547"/>
    </row>
    <row r="400" spans="1:10" x14ac:dyDescent="0.25">
      <c r="A400" s="429"/>
      <c r="B400" s="430"/>
      <c r="C400" s="430"/>
      <c r="D400" s="431"/>
      <c r="E400" s="548"/>
      <c r="F400" s="549"/>
      <c r="G400" s="546"/>
      <c r="H400" s="547"/>
      <c r="I400" s="546"/>
      <c r="J400" s="547"/>
    </row>
    <row r="401" spans="1:10" x14ac:dyDescent="0.25">
      <c r="A401" s="434" t="s">
        <v>534</v>
      </c>
      <c r="B401" s="435"/>
      <c r="C401" s="435"/>
      <c r="D401" s="436"/>
      <c r="E401" s="567">
        <f>SUM(E391:E400)</f>
        <v>0</v>
      </c>
      <c r="F401" s="568"/>
      <c r="G401" s="567">
        <f>SUM(G391:G400)</f>
        <v>0</v>
      </c>
      <c r="H401" s="568"/>
      <c r="I401" s="567">
        <f>SUM(I391:I400)</f>
        <v>0</v>
      </c>
      <c r="J401" s="568"/>
    </row>
    <row r="402" spans="1:10" ht="13.2" customHeight="1" x14ac:dyDescent="0.25">
      <c r="A402" s="486" t="s">
        <v>861</v>
      </c>
      <c r="B402" s="561"/>
      <c r="C402" s="561"/>
      <c r="D402" s="561"/>
      <c r="E402" s="561"/>
      <c r="F402" s="561"/>
      <c r="G402" s="561"/>
      <c r="H402" s="561"/>
      <c r="I402" s="561"/>
      <c r="J402" s="562"/>
    </row>
    <row r="403" spans="1:10" ht="13.2" customHeight="1" x14ac:dyDescent="0.25">
      <c r="A403" s="489" t="s">
        <v>862</v>
      </c>
      <c r="B403" s="563"/>
      <c r="C403" s="563"/>
      <c r="D403" s="563"/>
      <c r="E403" s="563"/>
      <c r="F403" s="563"/>
      <c r="G403" s="563"/>
      <c r="H403" s="563"/>
      <c r="I403" s="563"/>
      <c r="J403" s="564"/>
    </row>
    <row r="404" spans="1:10" ht="13.2" customHeight="1" x14ac:dyDescent="0.25">
      <c r="A404" s="489" t="s">
        <v>863</v>
      </c>
      <c r="B404" s="563"/>
      <c r="C404" s="563"/>
      <c r="D404" s="563"/>
      <c r="E404" s="563"/>
      <c r="F404" s="563"/>
      <c r="G404" s="563"/>
      <c r="H404" s="563"/>
      <c r="I404" s="563"/>
      <c r="J404" s="564"/>
    </row>
    <row r="405" spans="1:10" ht="13.2" customHeight="1" x14ac:dyDescent="0.25">
      <c r="A405" s="492" t="s">
        <v>864</v>
      </c>
      <c r="B405" s="565"/>
      <c r="C405" s="565"/>
      <c r="D405" s="565"/>
      <c r="E405" s="565"/>
      <c r="F405" s="565"/>
      <c r="G405" s="565"/>
      <c r="H405" s="565"/>
      <c r="I405" s="565"/>
      <c r="J405" s="566"/>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1" t="s">
        <v>848</v>
      </c>
      <c r="B438" s="352"/>
      <c r="C438" s="352"/>
      <c r="D438" s="352"/>
      <c r="E438" s="352"/>
      <c r="F438" s="352"/>
      <c r="G438" s="352"/>
      <c r="H438" s="349" t="str">
        <f>'CONTACT INFORMATION'!$A$24</f>
        <v>Fresno</v>
      </c>
      <c r="I438" s="349"/>
      <c r="J438" s="350"/>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50" t="s">
        <v>535</v>
      </c>
      <c r="F444" s="550"/>
      <c r="G444" s="550" t="s">
        <v>533</v>
      </c>
      <c r="H444" s="550"/>
      <c r="I444" s="551" t="s">
        <v>849</v>
      </c>
      <c r="J444" s="552"/>
    </row>
    <row r="445" spans="1:10" x14ac:dyDescent="0.25">
      <c r="A445" s="441" t="s">
        <v>527</v>
      </c>
      <c r="B445" s="442"/>
      <c r="C445" s="442"/>
      <c r="D445" s="443"/>
      <c r="E445" s="553"/>
      <c r="F445" s="554"/>
      <c r="G445" s="553"/>
      <c r="H445" s="554"/>
      <c r="I445" s="555"/>
      <c r="J445" s="556"/>
    </row>
    <row r="446" spans="1:10" x14ac:dyDescent="0.25">
      <c r="A446" s="445" t="s">
        <v>528</v>
      </c>
      <c r="B446" s="446"/>
      <c r="C446" s="446"/>
      <c r="D446" s="447"/>
      <c r="E446" s="548"/>
      <c r="F446" s="549"/>
      <c r="G446" s="546"/>
      <c r="H446" s="547"/>
      <c r="I446" s="544"/>
      <c r="J446" s="545"/>
    </row>
    <row r="447" spans="1:10" x14ac:dyDescent="0.25">
      <c r="A447" s="441" t="s">
        <v>529</v>
      </c>
      <c r="B447" s="442"/>
      <c r="C447" s="442"/>
      <c r="D447" s="443"/>
      <c r="E447" s="553"/>
      <c r="F447" s="554"/>
      <c r="G447" s="553"/>
      <c r="H447" s="554"/>
      <c r="I447" s="555"/>
      <c r="J447" s="556"/>
    </row>
    <row r="448" spans="1:10" x14ac:dyDescent="0.25">
      <c r="A448" s="445" t="s">
        <v>530</v>
      </c>
      <c r="B448" s="446"/>
      <c r="C448" s="446"/>
      <c r="D448" s="447"/>
      <c r="E448" s="548"/>
      <c r="F448" s="549"/>
      <c r="G448" s="546"/>
      <c r="H448" s="547"/>
      <c r="I448" s="544"/>
      <c r="J448" s="545"/>
    </row>
    <row r="449" spans="1:10" x14ac:dyDescent="0.25">
      <c r="A449" s="441" t="s">
        <v>531</v>
      </c>
      <c r="B449" s="442"/>
      <c r="C449" s="442"/>
      <c r="D449" s="443"/>
      <c r="E449" s="553"/>
      <c r="F449" s="554"/>
      <c r="G449" s="553"/>
      <c r="H449" s="554"/>
      <c r="I449" s="555"/>
      <c r="J449" s="556"/>
    </row>
    <row r="450" spans="1:10" x14ac:dyDescent="0.25">
      <c r="A450" s="445" t="s">
        <v>532</v>
      </c>
      <c r="B450" s="446"/>
      <c r="C450" s="446"/>
      <c r="D450" s="447"/>
      <c r="E450" s="548"/>
      <c r="F450" s="549"/>
      <c r="G450" s="546"/>
      <c r="H450" s="547"/>
      <c r="I450" s="544"/>
      <c r="J450" s="545"/>
    </row>
    <row r="451" spans="1:10" x14ac:dyDescent="0.25">
      <c r="A451" s="441" t="s">
        <v>537</v>
      </c>
      <c r="B451" s="442"/>
      <c r="C451" s="442"/>
      <c r="D451" s="443"/>
      <c r="E451" s="557"/>
      <c r="F451" s="558"/>
      <c r="G451" s="557"/>
      <c r="H451" s="558"/>
      <c r="I451" s="559"/>
      <c r="J451" s="560"/>
    </row>
    <row r="452" spans="1:10" x14ac:dyDescent="0.25">
      <c r="A452" s="429"/>
      <c r="B452" s="430"/>
      <c r="C452" s="430"/>
      <c r="D452" s="431"/>
      <c r="E452" s="548"/>
      <c r="F452" s="549"/>
      <c r="G452" s="546"/>
      <c r="H452" s="547"/>
      <c r="I452" s="546"/>
      <c r="J452" s="547"/>
    </row>
    <row r="453" spans="1:10" x14ac:dyDescent="0.25">
      <c r="A453" s="429"/>
      <c r="B453" s="430"/>
      <c r="C453" s="430"/>
      <c r="D453" s="431"/>
      <c r="E453" s="548"/>
      <c r="F453" s="549"/>
      <c r="G453" s="546"/>
      <c r="H453" s="547"/>
      <c r="I453" s="546"/>
      <c r="J453" s="547"/>
    </row>
    <row r="454" spans="1:10" x14ac:dyDescent="0.25">
      <c r="A454" s="429"/>
      <c r="B454" s="430"/>
      <c r="C454" s="430"/>
      <c r="D454" s="431"/>
      <c r="E454" s="548"/>
      <c r="F454" s="549"/>
      <c r="G454" s="546"/>
      <c r="H454" s="547"/>
      <c r="I454" s="546"/>
      <c r="J454" s="547"/>
    </row>
    <row r="455" spans="1:10" x14ac:dyDescent="0.25">
      <c r="A455" s="434" t="s">
        <v>534</v>
      </c>
      <c r="B455" s="435"/>
      <c r="C455" s="435"/>
      <c r="D455" s="436"/>
      <c r="E455" s="567">
        <f>SUM(E445:E454)</f>
        <v>0</v>
      </c>
      <c r="F455" s="568"/>
      <c r="G455" s="567">
        <f>SUM(G445:G454)</f>
        <v>0</v>
      </c>
      <c r="H455" s="568"/>
      <c r="I455" s="567">
        <f>SUM(I445:I454)</f>
        <v>0</v>
      </c>
      <c r="J455" s="568"/>
    </row>
    <row r="456" spans="1:10" ht="13.2" customHeight="1" x14ac:dyDescent="0.25">
      <c r="A456" s="486" t="s">
        <v>861</v>
      </c>
      <c r="B456" s="561"/>
      <c r="C456" s="561"/>
      <c r="D456" s="561"/>
      <c r="E456" s="561"/>
      <c r="F456" s="561"/>
      <c r="G456" s="561"/>
      <c r="H456" s="561"/>
      <c r="I456" s="561"/>
      <c r="J456" s="562"/>
    </row>
    <row r="457" spans="1:10" ht="13.2" customHeight="1" x14ac:dyDescent="0.25">
      <c r="A457" s="489" t="s">
        <v>862</v>
      </c>
      <c r="B457" s="563"/>
      <c r="C457" s="563"/>
      <c r="D457" s="563"/>
      <c r="E457" s="563"/>
      <c r="F457" s="563"/>
      <c r="G457" s="563"/>
      <c r="H457" s="563"/>
      <c r="I457" s="563"/>
      <c r="J457" s="564"/>
    </row>
    <row r="458" spans="1:10" ht="13.2" customHeight="1" x14ac:dyDescent="0.25">
      <c r="A458" s="489" t="s">
        <v>863</v>
      </c>
      <c r="B458" s="563"/>
      <c r="C458" s="563"/>
      <c r="D458" s="563"/>
      <c r="E458" s="563"/>
      <c r="F458" s="563"/>
      <c r="G458" s="563"/>
      <c r="H458" s="563"/>
      <c r="I458" s="563"/>
      <c r="J458" s="564"/>
    </row>
    <row r="459" spans="1:10" ht="13.2" customHeight="1" x14ac:dyDescent="0.25">
      <c r="A459" s="492" t="s">
        <v>864</v>
      </c>
      <c r="B459" s="565"/>
      <c r="C459" s="565"/>
      <c r="D459" s="565"/>
      <c r="E459" s="565"/>
      <c r="F459" s="565"/>
      <c r="G459" s="565"/>
      <c r="H459" s="565"/>
      <c r="I459" s="565"/>
      <c r="J459" s="566"/>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1" t="s">
        <v>848</v>
      </c>
      <c r="B492" s="352"/>
      <c r="C492" s="352"/>
      <c r="D492" s="352"/>
      <c r="E492" s="352"/>
      <c r="F492" s="352"/>
      <c r="G492" s="352"/>
      <c r="H492" s="349" t="str">
        <f>'CONTACT INFORMATION'!$A$24</f>
        <v>Fresno</v>
      </c>
      <c r="I492" s="349"/>
      <c r="J492" s="350"/>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50" t="s">
        <v>535</v>
      </c>
      <c r="F498" s="550"/>
      <c r="G498" s="550" t="s">
        <v>533</v>
      </c>
      <c r="H498" s="550"/>
      <c r="I498" s="551" t="s">
        <v>849</v>
      </c>
      <c r="J498" s="552"/>
    </row>
    <row r="499" spans="1:10" x14ac:dyDescent="0.25">
      <c r="A499" s="441" t="s">
        <v>527</v>
      </c>
      <c r="B499" s="442"/>
      <c r="C499" s="442"/>
      <c r="D499" s="443"/>
      <c r="E499" s="553"/>
      <c r="F499" s="554"/>
      <c r="G499" s="553"/>
      <c r="H499" s="554"/>
      <c r="I499" s="555"/>
      <c r="J499" s="556"/>
    </row>
    <row r="500" spans="1:10" x14ac:dyDescent="0.25">
      <c r="A500" s="445" t="s">
        <v>528</v>
      </c>
      <c r="B500" s="446"/>
      <c r="C500" s="446"/>
      <c r="D500" s="447"/>
      <c r="E500" s="548"/>
      <c r="F500" s="549"/>
      <c r="G500" s="546"/>
      <c r="H500" s="547"/>
      <c r="I500" s="544"/>
      <c r="J500" s="545"/>
    </row>
    <row r="501" spans="1:10" x14ac:dyDescent="0.25">
      <c r="A501" s="441" t="s">
        <v>529</v>
      </c>
      <c r="B501" s="442"/>
      <c r="C501" s="442"/>
      <c r="D501" s="443"/>
      <c r="E501" s="553"/>
      <c r="F501" s="554"/>
      <c r="G501" s="553"/>
      <c r="H501" s="554"/>
      <c r="I501" s="555"/>
      <c r="J501" s="556"/>
    </row>
    <row r="502" spans="1:10" x14ac:dyDescent="0.25">
      <c r="A502" s="445" t="s">
        <v>530</v>
      </c>
      <c r="B502" s="446"/>
      <c r="C502" s="446"/>
      <c r="D502" s="447"/>
      <c r="E502" s="548"/>
      <c r="F502" s="549"/>
      <c r="G502" s="546"/>
      <c r="H502" s="547"/>
      <c r="I502" s="544"/>
      <c r="J502" s="545"/>
    </row>
    <row r="503" spans="1:10" x14ac:dyDescent="0.25">
      <c r="A503" s="441" t="s">
        <v>531</v>
      </c>
      <c r="B503" s="442"/>
      <c r="C503" s="442"/>
      <c r="D503" s="443"/>
      <c r="E503" s="553"/>
      <c r="F503" s="554"/>
      <c r="G503" s="553"/>
      <c r="H503" s="554"/>
      <c r="I503" s="555"/>
      <c r="J503" s="556"/>
    </row>
    <row r="504" spans="1:10" x14ac:dyDescent="0.25">
      <c r="A504" s="445" t="s">
        <v>532</v>
      </c>
      <c r="B504" s="446"/>
      <c r="C504" s="446"/>
      <c r="D504" s="447"/>
      <c r="E504" s="548"/>
      <c r="F504" s="549"/>
      <c r="G504" s="546"/>
      <c r="H504" s="547"/>
      <c r="I504" s="544"/>
      <c r="J504" s="545"/>
    </row>
    <row r="505" spans="1:10" x14ac:dyDescent="0.25">
      <c r="A505" s="441" t="s">
        <v>537</v>
      </c>
      <c r="B505" s="442"/>
      <c r="C505" s="442"/>
      <c r="D505" s="443"/>
      <c r="E505" s="557"/>
      <c r="F505" s="558"/>
      <c r="G505" s="557"/>
      <c r="H505" s="558"/>
      <c r="I505" s="559"/>
      <c r="J505" s="560"/>
    </row>
    <row r="506" spans="1:10" x14ac:dyDescent="0.25">
      <c r="A506" s="429"/>
      <c r="B506" s="430"/>
      <c r="C506" s="430"/>
      <c r="D506" s="431"/>
      <c r="E506" s="548"/>
      <c r="F506" s="549"/>
      <c r="G506" s="546"/>
      <c r="H506" s="547"/>
      <c r="I506" s="546"/>
      <c r="J506" s="547"/>
    </row>
    <row r="507" spans="1:10" x14ac:dyDescent="0.25">
      <c r="A507" s="429"/>
      <c r="B507" s="430"/>
      <c r="C507" s="430"/>
      <c r="D507" s="431"/>
      <c r="E507" s="548"/>
      <c r="F507" s="549"/>
      <c r="G507" s="546"/>
      <c r="H507" s="547"/>
      <c r="I507" s="546"/>
      <c r="J507" s="547"/>
    </row>
    <row r="508" spans="1:10" x14ac:dyDescent="0.25">
      <c r="A508" s="429"/>
      <c r="B508" s="430"/>
      <c r="C508" s="430"/>
      <c r="D508" s="431"/>
      <c r="E508" s="548"/>
      <c r="F508" s="549"/>
      <c r="G508" s="546"/>
      <c r="H508" s="547"/>
      <c r="I508" s="546"/>
      <c r="J508" s="547"/>
    </row>
    <row r="509" spans="1:10" x14ac:dyDescent="0.25">
      <c r="A509" s="434" t="s">
        <v>534</v>
      </c>
      <c r="B509" s="435"/>
      <c r="C509" s="435"/>
      <c r="D509" s="436"/>
      <c r="E509" s="567">
        <f>SUM(E499:E508)</f>
        <v>0</v>
      </c>
      <c r="F509" s="568"/>
      <c r="G509" s="567">
        <f>SUM(G499:G508)</f>
        <v>0</v>
      </c>
      <c r="H509" s="568"/>
      <c r="I509" s="567">
        <f>SUM(I499:I508)</f>
        <v>0</v>
      </c>
      <c r="J509" s="568"/>
    </row>
    <row r="510" spans="1:10" ht="13.2" customHeight="1" x14ac:dyDescent="0.25">
      <c r="A510" s="486" t="s">
        <v>861</v>
      </c>
      <c r="B510" s="561"/>
      <c r="C510" s="561"/>
      <c r="D510" s="561"/>
      <c r="E510" s="561"/>
      <c r="F510" s="561"/>
      <c r="G510" s="561"/>
      <c r="H510" s="561"/>
      <c r="I510" s="561"/>
      <c r="J510" s="562"/>
    </row>
    <row r="511" spans="1:10" ht="13.2" customHeight="1" x14ac:dyDescent="0.25">
      <c r="A511" s="489" t="s">
        <v>862</v>
      </c>
      <c r="B511" s="563"/>
      <c r="C511" s="563"/>
      <c r="D511" s="563"/>
      <c r="E511" s="563"/>
      <c r="F511" s="563"/>
      <c r="G511" s="563"/>
      <c r="H511" s="563"/>
      <c r="I511" s="563"/>
      <c r="J511" s="564"/>
    </row>
    <row r="512" spans="1:10" ht="13.2" customHeight="1" x14ac:dyDescent="0.25">
      <c r="A512" s="489" t="s">
        <v>863</v>
      </c>
      <c r="B512" s="563"/>
      <c r="C512" s="563"/>
      <c r="D512" s="563"/>
      <c r="E512" s="563"/>
      <c r="F512" s="563"/>
      <c r="G512" s="563"/>
      <c r="H512" s="563"/>
      <c r="I512" s="563"/>
      <c r="J512" s="564"/>
    </row>
    <row r="513" spans="1:10" ht="13.2" customHeight="1" x14ac:dyDescent="0.25">
      <c r="A513" s="492" t="s">
        <v>864</v>
      </c>
      <c r="B513" s="565"/>
      <c r="C513" s="565"/>
      <c r="D513" s="565"/>
      <c r="E513" s="565"/>
      <c r="F513" s="565"/>
      <c r="G513" s="565"/>
      <c r="H513" s="565"/>
      <c r="I513" s="565"/>
      <c r="J513" s="566"/>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1" t="s">
        <v>848</v>
      </c>
      <c r="B546" s="352"/>
      <c r="C546" s="352"/>
      <c r="D546" s="352"/>
      <c r="E546" s="352"/>
      <c r="F546" s="352"/>
      <c r="G546" s="352"/>
      <c r="H546" s="349" t="str">
        <f>'CONTACT INFORMATION'!$A$24</f>
        <v>Fresno</v>
      </c>
      <c r="I546" s="349"/>
      <c r="J546" s="350"/>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50" t="s">
        <v>535</v>
      </c>
      <c r="F552" s="550"/>
      <c r="G552" s="550" t="s">
        <v>533</v>
      </c>
      <c r="H552" s="550"/>
      <c r="I552" s="551" t="s">
        <v>849</v>
      </c>
      <c r="J552" s="552"/>
    </row>
    <row r="553" spans="1:10" x14ac:dyDescent="0.25">
      <c r="A553" s="441" t="s">
        <v>527</v>
      </c>
      <c r="B553" s="442"/>
      <c r="C553" s="442"/>
      <c r="D553" s="443"/>
      <c r="E553" s="553"/>
      <c r="F553" s="554"/>
      <c r="G553" s="553"/>
      <c r="H553" s="554"/>
      <c r="I553" s="555"/>
      <c r="J553" s="556"/>
    </row>
    <row r="554" spans="1:10" x14ac:dyDescent="0.25">
      <c r="A554" s="445" t="s">
        <v>528</v>
      </c>
      <c r="B554" s="446"/>
      <c r="C554" s="446"/>
      <c r="D554" s="447"/>
      <c r="E554" s="548"/>
      <c r="F554" s="549"/>
      <c r="G554" s="546"/>
      <c r="H554" s="547"/>
      <c r="I554" s="544"/>
      <c r="J554" s="545"/>
    </row>
    <row r="555" spans="1:10" x14ac:dyDescent="0.25">
      <c r="A555" s="441" t="s">
        <v>529</v>
      </c>
      <c r="B555" s="442"/>
      <c r="C555" s="442"/>
      <c r="D555" s="443"/>
      <c r="E555" s="553"/>
      <c r="F555" s="554"/>
      <c r="G555" s="553"/>
      <c r="H555" s="554"/>
      <c r="I555" s="555"/>
      <c r="J555" s="556"/>
    </row>
    <row r="556" spans="1:10" x14ac:dyDescent="0.25">
      <c r="A556" s="445" t="s">
        <v>530</v>
      </c>
      <c r="B556" s="446"/>
      <c r="C556" s="446"/>
      <c r="D556" s="447"/>
      <c r="E556" s="548"/>
      <c r="F556" s="549"/>
      <c r="G556" s="546"/>
      <c r="H556" s="547"/>
      <c r="I556" s="544"/>
      <c r="J556" s="545"/>
    </row>
    <row r="557" spans="1:10" x14ac:dyDescent="0.25">
      <c r="A557" s="441" t="s">
        <v>531</v>
      </c>
      <c r="B557" s="442"/>
      <c r="C557" s="442"/>
      <c r="D557" s="443"/>
      <c r="E557" s="553"/>
      <c r="F557" s="554"/>
      <c r="G557" s="553"/>
      <c r="H557" s="554"/>
      <c r="I557" s="555"/>
      <c r="J557" s="556"/>
    </row>
    <row r="558" spans="1:10" x14ac:dyDescent="0.25">
      <c r="A558" s="445" t="s">
        <v>532</v>
      </c>
      <c r="B558" s="446"/>
      <c r="C558" s="446"/>
      <c r="D558" s="447"/>
      <c r="E558" s="548"/>
      <c r="F558" s="549"/>
      <c r="G558" s="546"/>
      <c r="H558" s="547"/>
      <c r="I558" s="544"/>
      <c r="J558" s="545"/>
    </row>
    <row r="559" spans="1:10" x14ac:dyDescent="0.25">
      <c r="A559" s="441" t="s">
        <v>537</v>
      </c>
      <c r="B559" s="442"/>
      <c r="C559" s="442"/>
      <c r="D559" s="443"/>
      <c r="E559" s="557"/>
      <c r="F559" s="558"/>
      <c r="G559" s="557"/>
      <c r="H559" s="558"/>
      <c r="I559" s="559"/>
      <c r="J559" s="560"/>
    </row>
    <row r="560" spans="1:10" x14ac:dyDescent="0.25">
      <c r="A560" s="429"/>
      <c r="B560" s="430"/>
      <c r="C560" s="430"/>
      <c r="D560" s="431"/>
      <c r="E560" s="548"/>
      <c r="F560" s="549"/>
      <c r="G560" s="546"/>
      <c r="H560" s="547"/>
      <c r="I560" s="546"/>
      <c r="J560" s="547"/>
    </row>
    <row r="561" spans="1:10" x14ac:dyDescent="0.25">
      <c r="A561" s="429"/>
      <c r="B561" s="430"/>
      <c r="C561" s="430"/>
      <c r="D561" s="431"/>
      <c r="E561" s="548"/>
      <c r="F561" s="549"/>
      <c r="G561" s="546"/>
      <c r="H561" s="547"/>
      <c r="I561" s="546"/>
      <c r="J561" s="547"/>
    </row>
    <row r="562" spans="1:10" x14ac:dyDescent="0.25">
      <c r="A562" s="429"/>
      <c r="B562" s="430"/>
      <c r="C562" s="430"/>
      <c r="D562" s="431"/>
      <c r="E562" s="548"/>
      <c r="F562" s="549"/>
      <c r="G562" s="546"/>
      <c r="H562" s="547"/>
      <c r="I562" s="546"/>
      <c r="J562" s="547"/>
    </row>
    <row r="563" spans="1:10" x14ac:dyDescent="0.25">
      <c r="A563" s="434" t="s">
        <v>534</v>
      </c>
      <c r="B563" s="435"/>
      <c r="C563" s="435"/>
      <c r="D563" s="436"/>
      <c r="E563" s="567">
        <f>SUM(E553:E562)</f>
        <v>0</v>
      </c>
      <c r="F563" s="568"/>
      <c r="G563" s="567">
        <f>SUM(G553:G562)</f>
        <v>0</v>
      </c>
      <c r="H563" s="568"/>
      <c r="I563" s="567">
        <f>SUM(I553:I562)</f>
        <v>0</v>
      </c>
      <c r="J563" s="568"/>
    </row>
    <row r="564" spans="1:10" ht="13.2" customHeight="1" x14ac:dyDescent="0.25">
      <c r="A564" s="486" t="s">
        <v>861</v>
      </c>
      <c r="B564" s="561"/>
      <c r="C564" s="561"/>
      <c r="D564" s="561"/>
      <c r="E564" s="561"/>
      <c r="F564" s="561"/>
      <c r="G564" s="561"/>
      <c r="H564" s="561"/>
      <c r="I564" s="561"/>
      <c r="J564" s="562"/>
    </row>
    <row r="565" spans="1:10" ht="13.2" customHeight="1" x14ac:dyDescent="0.25">
      <c r="A565" s="489" t="s">
        <v>862</v>
      </c>
      <c r="B565" s="563"/>
      <c r="C565" s="563"/>
      <c r="D565" s="563"/>
      <c r="E565" s="563"/>
      <c r="F565" s="563"/>
      <c r="G565" s="563"/>
      <c r="H565" s="563"/>
      <c r="I565" s="563"/>
      <c r="J565" s="564"/>
    </row>
    <row r="566" spans="1:10" ht="13.2" customHeight="1" x14ac:dyDescent="0.25">
      <c r="A566" s="489" t="s">
        <v>863</v>
      </c>
      <c r="B566" s="563"/>
      <c r="C566" s="563"/>
      <c r="D566" s="563"/>
      <c r="E566" s="563"/>
      <c r="F566" s="563"/>
      <c r="G566" s="563"/>
      <c r="H566" s="563"/>
      <c r="I566" s="563"/>
      <c r="J566" s="564"/>
    </row>
    <row r="567" spans="1:10" ht="13.2" customHeight="1" x14ac:dyDescent="0.25">
      <c r="A567" s="492" t="s">
        <v>864</v>
      </c>
      <c r="B567" s="565"/>
      <c r="C567" s="565"/>
      <c r="D567" s="565"/>
      <c r="E567" s="565"/>
      <c r="F567" s="565"/>
      <c r="G567" s="565"/>
      <c r="H567" s="565"/>
      <c r="I567" s="565"/>
      <c r="J567" s="566"/>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1" t="s">
        <v>848</v>
      </c>
      <c r="B600" s="352"/>
      <c r="C600" s="352"/>
      <c r="D600" s="352"/>
      <c r="E600" s="352"/>
      <c r="F600" s="352"/>
      <c r="G600" s="352"/>
      <c r="H600" s="349" t="str">
        <f>'CONTACT INFORMATION'!$A$24</f>
        <v>Fresno</v>
      </c>
      <c r="I600" s="349"/>
      <c r="J600" s="350"/>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9" t="s">
        <v>535</v>
      </c>
      <c r="F606" s="475"/>
      <c r="G606" s="569"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1" t="s">
        <v>848</v>
      </c>
      <c r="B654" s="352"/>
      <c r="C654" s="352"/>
      <c r="D654" s="352"/>
      <c r="E654" s="352"/>
      <c r="F654" s="352"/>
      <c r="G654" s="352"/>
      <c r="H654" s="349" t="str">
        <f>'CONTACT INFORMATION'!$A$24</f>
        <v>Fresno</v>
      </c>
      <c r="I654" s="349"/>
      <c r="J654" s="350"/>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9" t="s">
        <v>535</v>
      </c>
      <c r="F660" s="475"/>
      <c r="G660" s="569"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1" t="s">
        <v>848</v>
      </c>
      <c r="B708" s="352"/>
      <c r="C708" s="352"/>
      <c r="D708" s="352"/>
      <c r="E708" s="352"/>
      <c r="F708" s="352"/>
      <c r="G708" s="352"/>
      <c r="H708" s="349" t="str">
        <f>'CONTACT INFORMATION'!$A$24</f>
        <v>Fresno</v>
      </c>
      <c r="I708" s="349"/>
      <c r="J708" s="350"/>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9" t="s">
        <v>535</v>
      </c>
      <c r="F714" s="475"/>
      <c r="G714" s="569"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1" t="s">
        <v>848</v>
      </c>
      <c r="B762" s="352"/>
      <c r="C762" s="352"/>
      <c r="D762" s="352"/>
      <c r="E762" s="352"/>
      <c r="F762" s="352"/>
      <c r="G762" s="352"/>
      <c r="H762" s="349" t="str">
        <f>'CONTACT INFORMATION'!$A$24</f>
        <v>Fresno</v>
      </c>
      <c r="I762" s="349"/>
      <c r="J762" s="350"/>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9" t="s">
        <v>535</v>
      </c>
      <c r="F768" s="475"/>
      <c r="G768" s="569"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77734375" customWidth="1"/>
    <col min="6" max="6" width="6.5546875" customWidth="1"/>
    <col min="7" max="7" width="5.77734375" customWidth="1"/>
  </cols>
  <sheetData>
    <row r="1" spans="1:10" s="43" customFormat="1" ht="36" customHeight="1" thickTop="1" thickBot="1" x14ac:dyDescent="0.45">
      <c r="A1" s="579" t="s">
        <v>830</v>
      </c>
      <c r="B1" s="580"/>
      <c r="C1" s="580"/>
      <c r="D1" s="580"/>
      <c r="E1" s="580"/>
      <c r="F1" s="580"/>
      <c r="G1" s="580"/>
      <c r="H1" s="580"/>
      <c r="I1" s="580"/>
      <c r="J1" s="581"/>
    </row>
    <row r="2" spans="1:10" ht="13.8" thickTop="1" x14ac:dyDescent="0.25">
      <c r="A2" s="39"/>
      <c r="B2" s="39"/>
      <c r="C2" s="39"/>
      <c r="D2" s="39"/>
      <c r="E2" s="39"/>
      <c r="F2" s="39"/>
      <c r="G2" s="39"/>
      <c r="H2" s="39"/>
      <c r="I2" s="39"/>
      <c r="J2" s="39"/>
    </row>
    <row r="3" spans="1:10" ht="15.6" x14ac:dyDescent="0.3">
      <c r="A3" s="351" t="s">
        <v>843</v>
      </c>
      <c r="B3" s="352"/>
      <c r="C3" s="352"/>
      <c r="D3" s="352"/>
      <c r="E3" s="352"/>
      <c r="F3" s="352"/>
      <c r="G3" s="352"/>
      <c r="H3" s="584" t="str">
        <f>'CONTACT INFORMATION'!$A$24</f>
        <v>Fresno</v>
      </c>
      <c r="I3" s="584"/>
      <c r="J3" s="585"/>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2" t="s">
        <v>876</v>
      </c>
      <c r="B6" s="583"/>
      <c r="C6" s="583"/>
      <c r="D6" s="583"/>
      <c r="E6" s="583"/>
      <c r="F6" s="583"/>
      <c r="G6" s="583"/>
      <c r="H6" s="583"/>
      <c r="I6" s="583"/>
      <c r="J6" s="58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2" t="s">
        <v>829</v>
      </c>
      <c r="B9" s="572"/>
      <c r="C9" s="573"/>
      <c r="D9" s="129" t="s">
        <v>827</v>
      </c>
      <c r="E9" s="39"/>
      <c r="F9" s="39"/>
      <c r="G9" s="572" t="s">
        <v>816</v>
      </c>
      <c r="H9" s="572"/>
      <c r="I9" s="573"/>
      <c r="J9" s="129" t="s">
        <v>827</v>
      </c>
    </row>
    <row r="10" spans="1:10" ht="13.8" x14ac:dyDescent="0.25">
      <c r="A10" s="575" t="s">
        <v>847</v>
      </c>
      <c r="B10" s="575"/>
      <c r="C10" s="578"/>
      <c r="D10" s="173">
        <f>'REPORT 1'!$I$16</f>
        <v>3048</v>
      </c>
      <c r="E10" s="130"/>
      <c r="F10" s="39"/>
      <c r="G10" s="575" t="s">
        <v>847</v>
      </c>
      <c r="H10" s="575"/>
      <c r="I10" s="578"/>
      <c r="J10" s="174">
        <f>'REPORT 1'!$I$27</f>
        <v>3048</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2" t="s">
        <v>875</v>
      </c>
      <c r="B13" s="583"/>
      <c r="C13" s="583"/>
      <c r="D13" s="583"/>
      <c r="E13" s="583"/>
      <c r="F13" s="583"/>
      <c r="G13" s="583"/>
      <c r="H13" s="583"/>
      <c r="I13" s="583"/>
      <c r="J13" s="58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2" t="s">
        <v>824</v>
      </c>
      <c r="B16" s="572"/>
      <c r="C16" s="573"/>
      <c r="D16" s="129" t="s">
        <v>827</v>
      </c>
      <c r="E16" s="39"/>
      <c r="F16" s="39"/>
      <c r="G16" s="572" t="s">
        <v>829</v>
      </c>
      <c r="H16" s="572"/>
      <c r="I16" s="573"/>
      <c r="J16" s="129" t="s">
        <v>827</v>
      </c>
    </row>
    <row r="17" spans="1:10" ht="13.8" x14ac:dyDescent="0.25">
      <c r="D17" s="173">
        <f>'REPORT 3'!$J$9</f>
        <v>1856</v>
      </c>
      <c r="E17" s="39"/>
      <c r="F17" s="39"/>
      <c r="G17" s="570" t="s">
        <v>847</v>
      </c>
      <c r="H17" s="570"/>
      <c r="I17" s="571"/>
      <c r="J17" s="173">
        <f>'REPORT 3'!$J$34</f>
        <v>1856</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2" t="s">
        <v>826</v>
      </c>
      <c r="B20" s="572"/>
      <c r="C20" s="573"/>
      <c r="D20" s="129" t="s">
        <v>827</v>
      </c>
      <c r="E20" s="39"/>
      <c r="F20" s="39"/>
      <c r="G20" s="572" t="s">
        <v>816</v>
      </c>
      <c r="H20" s="572"/>
      <c r="I20" s="573"/>
      <c r="J20" s="129" t="s">
        <v>827</v>
      </c>
    </row>
    <row r="21" spans="1:10" ht="13.8" x14ac:dyDescent="0.25">
      <c r="A21" s="575"/>
      <c r="B21" s="575"/>
      <c r="C21" s="578"/>
      <c r="D21" s="173">
        <f>'REPORT 3'!$J$26</f>
        <v>924</v>
      </c>
      <c r="E21" s="39"/>
      <c r="F21" s="39"/>
      <c r="G21" s="570" t="s">
        <v>847</v>
      </c>
      <c r="H21" s="570"/>
      <c r="I21" s="571"/>
      <c r="J21" s="173">
        <f>'REPORT 3'!$J$44</f>
        <v>1856</v>
      </c>
    </row>
    <row r="22" spans="1:10" ht="13.8" x14ac:dyDescent="0.25">
      <c r="A22" s="110"/>
      <c r="B22" s="110"/>
      <c r="C22" s="110"/>
    </row>
    <row r="24" spans="1:10" ht="70.5" customHeight="1" x14ac:dyDescent="0.25">
      <c r="A24" s="576" t="s">
        <v>877</v>
      </c>
      <c r="B24" s="577"/>
      <c r="C24" s="577"/>
      <c r="D24" s="577"/>
      <c r="E24" s="577"/>
      <c r="F24" s="577"/>
      <c r="G24" s="577"/>
      <c r="H24" s="577"/>
      <c r="I24" s="577"/>
      <c r="J24" s="577"/>
    </row>
    <row r="27" spans="1:10" ht="22.5" customHeight="1" x14ac:dyDescent="0.25">
      <c r="A27" s="574" t="s">
        <v>870</v>
      </c>
      <c r="B27" s="575"/>
      <c r="C27" s="575"/>
      <c r="D27" s="171" t="s">
        <v>827</v>
      </c>
      <c r="G27" s="572" t="s">
        <v>829</v>
      </c>
      <c r="H27" s="572"/>
      <c r="I27" s="573"/>
      <c r="J27" s="171" t="s">
        <v>827</v>
      </c>
    </row>
    <row r="28" spans="1:10" ht="15" customHeight="1" x14ac:dyDescent="0.25">
      <c r="D28" s="175">
        <f>'ARREST REPORT'!$G$12</f>
        <v>31540</v>
      </c>
      <c r="G28" s="570" t="s">
        <v>847</v>
      </c>
      <c r="H28" s="570"/>
      <c r="I28" s="571"/>
      <c r="J28" s="175">
        <f>'ARREST REPORT'!$G$18</f>
        <v>31540</v>
      </c>
    </row>
    <row r="31" spans="1:10" ht="13.8" x14ac:dyDescent="0.25">
      <c r="G31" s="572" t="s">
        <v>816</v>
      </c>
      <c r="H31" s="572"/>
      <c r="I31" s="573"/>
      <c r="J31" s="171" t="s">
        <v>827</v>
      </c>
    </row>
    <row r="32" spans="1:10" s="1" customFormat="1" ht="13.8" x14ac:dyDescent="0.25">
      <c r="G32" s="570" t="s">
        <v>847</v>
      </c>
      <c r="H32" s="570"/>
      <c r="I32" s="571"/>
      <c r="J32" s="175">
        <f>'ARREST REPORT'!$G$26</f>
        <v>31540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218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2020-09-18T20:45:54Z</cp:lastPrinted>
  <dcterms:created xsi:type="dcterms:W3CDTF">2010-06-09T19:05:00Z</dcterms:created>
  <dcterms:modified xsi:type="dcterms:W3CDTF">2020-10-26T18:10:13Z</dcterms:modified>
</cp:coreProperties>
</file>